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10632" yWindow="12" windowWidth="6696" windowHeight="4428" firstSheet="5" activeTab="11"/>
  </bookViews>
  <sheets>
    <sheet name="Recouvrement" sheetId="1" r:id="rId1"/>
    <sheet name="Contentieux" sheetId="2" r:id="rId2"/>
    <sheet name="FdR" sheetId="12" r:id="rId3"/>
    <sheet name="Jours de FDR" sheetId="4" r:id="rId4"/>
    <sheet name="BFdr" sheetId="7" r:id="rId5"/>
    <sheet name="Trésorerie" sheetId="10" r:id="rId6"/>
    <sheet name="J de Trésorerie" sheetId="11" r:id="rId7"/>
    <sheet name="Tx moy ch à payer" sheetId="6" r:id="rId8"/>
    <sheet name="Tx vétusté immob" sheetId="8" r:id="rId9"/>
    <sheet name="Stocks" sheetId="14" r:id="rId10"/>
    <sheet name="Composition patrimoine" sheetId="17" r:id="rId11"/>
    <sheet name="Graphiques " sheetId="13" r:id="rId12"/>
    <sheet name="bilan fctionnel" sheetId="18" r:id="rId13"/>
    <sheet name="Actif-passif" sheetId="15" r:id="rId14"/>
    <sheet name="Composition résultat" sheetId="16" r:id="rId15"/>
  </sheets>
  <definedNames>
    <definedName name="_xlnm._FilterDatabase" localSheetId="0" hidden="1">Recouvrement!#REF!</definedName>
  </definedNames>
  <calcPr calcId="145621"/>
</workbook>
</file>

<file path=xl/calcChain.xml><?xml version="1.0" encoding="utf-8"?>
<calcChain xmlns="http://schemas.openxmlformats.org/spreadsheetml/2006/main">
  <c r="B28" i="17" l="1"/>
  <c r="C28" i="17"/>
  <c r="D28" i="17"/>
  <c r="E28" i="17"/>
  <c r="F28" i="17"/>
  <c r="G28" i="17"/>
  <c r="G5" i="14"/>
  <c r="F5" i="14"/>
  <c r="E5" i="14"/>
  <c r="D5" i="14"/>
  <c r="C5" i="14"/>
  <c r="F8" i="16"/>
  <c r="F9" i="16"/>
  <c r="F10" i="16"/>
  <c r="F5" i="16"/>
  <c r="F6" i="16"/>
  <c r="F4" i="16"/>
  <c r="H9" i="14"/>
  <c r="D13" i="8"/>
  <c r="E13" i="8"/>
  <c r="F13" i="8"/>
  <c r="G13" i="8"/>
  <c r="H13" i="8"/>
  <c r="C13" i="8"/>
  <c r="I13" i="6"/>
  <c r="I17" i="7"/>
  <c r="I16" i="7"/>
  <c r="I13" i="7"/>
  <c r="I12" i="7"/>
  <c r="I11" i="4"/>
  <c r="I8" i="2"/>
  <c r="I8" i="1"/>
  <c r="I7" i="1"/>
  <c r="D9" i="1"/>
  <c r="E9" i="1"/>
  <c r="F9" i="1"/>
  <c r="G9" i="1"/>
  <c r="H9" i="1"/>
  <c r="C9" i="1"/>
  <c r="H10" i="17"/>
  <c r="C10" i="17" l="1"/>
  <c r="D10" i="17"/>
  <c r="E10" i="17"/>
  <c r="F10" i="17"/>
  <c r="G10" i="17"/>
  <c r="B10" i="17"/>
  <c r="C7" i="14"/>
  <c r="C10" i="14" s="1"/>
  <c r="D7" i="14"/>
  <c r="D10" i="14" s="1"/>
  <c r="E7" i="14"/>
  <c r="E10" i="14" s="1"/>
  <c r="F7" i="14"/>
  <c r="F10" i="14" s="1"/>
  <c r="G7" i="14"/>
  <c r="B7" i="14"/>
  <c r="B10" i="14" s="1"/>
  <c r="C14" i="6"/>
  <c r="C15" i="6" s="1"/>
  <c r="D14" i="6"/>
  <c r="D15" i="6" s="1"/>
  <c r="E14" i="6"/>
  <c r="E15" i="6" s="1"/>
  <c r="F14" i="6"/>
  <c r="F15" i="6" s="1"/>
  <c r="G14" i="6"/>
  <c r="G15" i="6" s="1"/>
  <c r="H14" i="6"/>
  <c r="G10" i="14" l="1"/>
  <c r="H7" i="14"/>
  <c r="H15" i="6"/>
  <c r="I14" i="6"/>
  <c r="D11" i="18"/>
  <c r="G11" i="18" s="1"/>
  <c r="I25" i="18"/>
  <c r="D26" i="18"/>
  <c r="D18" i="18"/>
  <c r="G18" i="18" s="1"/>
  <c r="E13" i="16"/>
  <c r="E14" i="16"/>
  <c r="E15" i="16"/>
  <c r="E11" i="16"/>
  <c r="E7" i="16"/>
  <c r="F7" i="16" s="1"/>
  <c r="H25" i="15"/>
  <c r="F25" i="15"/>
  <c r="D25" i="15"/>
  <c r="B25" i="15"/>
  <c r="D13" i="15"/>
  <c r="B13" i="15"/>
  <c r="D15" i="16"/>
  <c r="C15" i="16"/>
  <c r="B15" i="16"/>
  <c r="D14" i="16"/>
  <c r="C14" i="16"/>
  <c r="B14" i="16"/>
  <c r="D13" i="16"/>
  <c r="C13" i="16"/>
  <c r="B13" i="16"/>
  <c r="D11" i="16"/>
  <c r="C11" i="16"/>
  <c r="B11" i="16"/>
  <c r="D7" i="16"/>
  <c r="C7" i="16"/>
  <c r="B7" i="16"/>
  <c r="D16" i="16" l="1"/>
  <c r="E23" i="15"/>
  <c r="E17" i="15"/>
  <c r="E25" i="15" s="1"/>
  <c r="E20" i="15"/>
  <c r="I20" i="15"/>
  <c r="G20" i="15"/>
  <c r="G23" i="15"/>
  <c r="G17" i="15"/>
  <c r="I23" i="15"/>
  <c r="I17" i="15"/>
  <c r="C23" i="15"/>
  <c r="C17" i="15"/>
  <c r="C20" i="15"/>
  <c r="C25" i="15" s="1"/>
  <c r="C6" i="15"/>
  <c r="C11" i="15"/>
  <c r="C8" i="15"/>
  <c r="C7" i="15"/>
  <c r="C12" i="15"/>
  <c r="C10" i="15"/>
  <c r="E8" i="15"/>
  <c r="E7" i="15"/>
  <c r="E6" i="15"/>
  <c r="E11" i="15"/>
  <c r="E10" i="15"/>
  <c r="E12" i="15"/>
  <c r="K30" i="18"/>
  <c r="E16" i="16"/>
  <c r="F11" i="16"/>
  <c r="C16" i="16"/>
  <c r="G26" i="18"/>
  <c r="B16" i="16"/>
  <c r="F13" i="15"/>
  <c r="I25" i="15"/>
  <c r="H13" i="15"/>
  <c r="G11" i="15" l="1"/>
  <c r="I12" i="15"/>
  <c r="G10" i="15"/>
  <c r="I11" i="15"/>
  <c r="G8" i="15"/>
  <c r="I8" i="15"/>
  <c r="G6" i="15"/>
  <c r="G13" i="15" s="1"/>
  <c r="I6" i="15"/>
  <c r="G12" i="15"/>
  <c r="I10" i="15"/>
  <c r="G7" i="15"/>
  <c r="I7" i="15"/>
  <c r="E13" i="15"/>
  <c r="C13" i="15"/>
  <c r="G25" i="15"/>
  <c r="C110" i="13"/>
  <c r="D110" i="13"/>
  <c r="E110" i="13"/>
  <c r="F110" i="13"/>
  <c r="G110" i="13"/>
  <c r="C111" i="13"/>
  <c r="D111" i="13"/>
  <c r="E111" i="13"/>
  <c r="F111" i="13"/>
  <c r="G111" i="13"/>
  <c r="C112" i="13"/>
  <c r="D112" i="13"/>
  <c r="E112" i="13"/>
  <c r="F112" i="13"/>
  <c r="G112" i="13"/>
  <c r="B112" i="13"/>
  <c r="B111" i="13"/>
  <c r="B110" i="13"/>
  <c r="C14" i="13"/>
  <c r="D14" i="13"/>
  <c r="E14" i="13"/>
  <c r="F14" i="13"/>
  <c r="G14" i="13"/>
  <c r="B14" i="13"/>
  <c r="C13" i="13"/>
  <c r="D13" i="13"/>
  <c r="E13" i="13"/>
  <c r="F13" i="13"/>
  <c r="G13" i="13"/>
  <c r="B13" i="13"/>
  <c r="B12" i="13"/>
  <c r="C11" i="13"/>
  <c r="D11" i="13"/>
  <c r="E11" i="13"/>
  <c r="F11" i="13"/>
  <c r="G11" i="13"/>
  <c r="B11" i="13"/>
  <c r="C10" i="13"/>
  <c r="D10" i="13"/>
  <c r="E10" i="13"/>
  <c r="F10" i="13"/>
  <c r="G10" i="13"/>
  <c r="B10" i="13"/>
  <c r="D12" i="11"/>
  <c r="E12" i="11"/>
  <c r="F12" i="11"/>
  <c r="G12" i="11"/>
  <c r="H12" i="11"/>
  <c r="C12" i="11"/>
  <c r="D18" i="7"/>
  <c r="D14" i="10" s="1"/>
  <c r="E18" i="7"/>
  <c r="E14" i="10" s="1"/>
  <c r="F18" i="7"/>
  <c r="E113" i="13" s="1"/>
  <c r="G18" i="7"/>
  <c r="F60" i="13" s="1"/>
  <c r="H18" i="7"/>
  <c r="H14" i="10" s="1"/>
  <c r="C18" i="7"/>
  <c r="C14" i="10" s="1"/>
  <c r="D22" i="12"/>
  <c r="C59" i="13" s="1"/>
  <c r="C62" i="13" s="1"/>
  <c r="E22" i="12"/>
  <c r="D59" i="13" s="1"/>
  <c r="D62" i="13" s="1"/>
  <c r="F22" i="12"/>
  <c r="F10" i="4" s="1"/>
  <c r="G22" i="12"/>
  <c r="G10" i="4" s="1"/>
  <c r="H22" i="12"/>
  <c r="C22" i="12"/>
  <c r="B59" i="13" s="1"/>
  <c r="B62" i="13" s="1"/>
  <c r="C9" i="2"/>
  <c r="C68" i="13"/>
  <c r="D68" i="13"/>
  <c r="E8" i="13"/>
  <c r="E9" i="13" s="1"/>
  <c r="F8" i="13"/>
  <c r="F9" i="13" s="1"/>
  <c r="G8" i="13"/>
  <c r="G9" i="13" s="1"/>
  <c r="B68" i="13"/>
  <c r="H10" i="4" l="1"/>
  <c r="H12" i="4" s="1"/>
  <c r="I22" i="12"/>
  <c r="C13" i="10"/>
  <c r="C10" i="4"/>
  <c r="E59" i="13"/>
  <c r="E62" i="13" s="1"/>
  <c r="D6" i="2"/>
  <c r="C12" i="13" s="1"/>
  <c r="G12" i="4"/>
  <c r="F66" i="13" s="1"/>
  <c r="C12" i="4"/>
  <c r="F12" i="4"/>
  <c r="E66" i="13" s="1"/>
  <c r="I12" i="11"/>
  <c r="G60" i="13"/>
  <c r="G113" i="13"/>
  <c r="D60" i="13"/>
  <c r="C113" i="13"/>
  <c r="B60" i="13"/>
  <c r="F113" i="13"/>
  <c r="C60" i="13"/>
  <c r="D13" i="10"/>
  <c r="D15" i="10" s="1"/>
  <c r="E13" i="10"/>
  <c r="E15" i="10" s="1"/>
  <c r="H13" i="10"/>
  <c r="I13" i="10" s="1"/>
  <c r="E68" i="13"/>
  <c r="F14" i="10"/>
  <c r="C8" i="13"/>
  <c r="C9" i="13" s="1"/>
  <c r="D10" i="4"/>
  <c r="G14" i="10"/>
  <c r="B8" i="13"/>
  <c r="B9" i="13" s="1"/>
  <c r="D8" i="13"/>
  <c r="D9" i="13" s="1"/>
  <c r="F59" i="13"/>
  <c r="F62" i="13" s="1"/>
  <c r="F68" i="13"/>
  <c r="E10" i="4"/>
  <c r="F13" i="10"/>
  <c r="G59" i="13"/>
  <c r="G62" i="13" s="1"/>
  <c r="E60" i="13"/>
  <c r="G68" i="13"/>
  <c r="B113" i="13"/>
  <c r="D113" i="13"/>
  <c r="G13" i="10"/>
  <c r="I13" i="15"/>
  <c r="C15" i="10"/>
  <c r="D9" i="2" l="1"/>
  <c r="I12" i="4"/>
  <c r="H15" i="10"/>
  <c r="I15" i="10" s="1"/>
  <c r="I10" i="4"/>
  <c r="E12" i="4"/>
  <c r="D66" i="13" s="1"/>
  <c r="D12" i="4"/>
  <c r="C66" i="13" s="1"/>
  <c r="B66" i="13"/>
  <c r="G15" i="10"/>
  <c r="F61" i="13" s="1"/>
  <c r="F15" i="10"/>
  <c r="F11" i="11" s="1"/>
  <c r="D61" i="13"/>
  <c r="E11" i="11"/>
  <c r="D11" i="11"/>
  <c r="C61" i="13"/>
  <c r="G61" i="13"/>
  <c r="H11" i="11"/>
  <c r="G66" i="13"/>
  <c r="B61" i="13"/>
  <c r="C11" i="11"/>
  <c r="O121" i="13"/>
  <c r="N121" i="13"/>
  <c r="M121" i="13"/>
  <c r="L121" i="13"/>
  <c r="K121" i="13"/>
  <c r="J121" i="13"/>
  <c r="C121" i="13"/>
  <c r="D121" i="13"/>
  <c r="E121" i="13"/>
  <c r="F121" i="13"/>
  <c r="G121" i="13"/>
  <c r="B121" i="13"/>
  <c r="E9" i="2" l="1"/>
  <c r="E6" i="2"/>
  <c r="D12" i="13" s="1"/>
  <c r="G11" i="11"/>
  <c r="G13" i="11"/>
  <c r="F67" i="13" s="1"/>
  <c r="H13" i="11"/>
  <c r="I11" i="11"/>
  <c r="E13" i="11"/>
  <c r="D67" i="13" s="1"/>
  <c r="F13" i="11"/>
  <c r="E67" i="13" s="1"/>
  <c r="C13" i="11"/>
  <c r="B67" i="13" s="1"/>
  <c r="D13" i="11"/>
  <c r="C67" i="13" s="1"/>
  <c r="E61" i="13"/>
  <c r="F9" i="2" l="1"/>
  <c r="F6" i="2"/>
  <c r="E12" i="13" s="1"/>
  <c r="I13" i="11"/>
  <c r="G67" i="13"/>
  <c r="G6" i="2" l="1"/>
  <c r="F12" i="13" s="1"/>
  <c r="G9" i="2" l="1"/>
  <c r="H6" i="2" l="1"/>
  <c r="G12" i="13" s="1"/>
  <c r="H9" i="2" l="1"/>
  <c r="I9" i="2" s="1"/>
</calcChain>
</file>

<file path=xl/comments1.xml><?xml version="1.0" encoding="utf-8"?>
<comments xmlns="http://schemas.openxmlformats.org/spreadsheetml/2006/main">
  <authors>
    <author>Auteur</author>
  </authors>
  <commentList>
    <comment ref="A20" author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à saisir uniquement pour le COFI de l'année en cours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à saisir uniquement pour le COFI de l'année en cours</t>
        </r>
      </text>
    </comment>
  </commentList>
</comments>
</file>

<file path=xl/sharedStrings.xml><?xml version="1.0" encoding="utf-8"?>
<sst xmlns="http://schemas.openxmlformats.org/spreadsheetml/2006/main" count="253" uniqueCount="178">
  <si>
    <t>Produits Comptes 70</t>
  </si>
  <si>
    <t>Reste à recouvrer Comptes 41</t>
  </si>
  <si>
    <t>Encaissements</t>
  </si>
  <si>
    <t>Créances devenues contentieuses</t>
  </si>
  <si>
    <t>Le besoin en fonds de roulement</t>
  </si>
  <si>
    <t>SD 50</t>
  </si>
  <si>
    <t>= ∑ soldes débiteurs cl 3 + 4 + 50 - ∑ soldes créditeurs cl 4</t>
  </si>
  <si>
    <t>compte 50 = valeurs mobilières de placement</t>
  </si>
  <si>
    <t>Les jours de fonds de roulement</t>
  </si>
  <si>
    <t>= nombre de jours dont dipose l'établissement pour fonctionner sans apport de trésorerie</t>
  </si>
  <si>
    <t>FdR</t>
  </si>
  <si>
    <t>Taux moyen de charges à payer</t>
  </si>
  <si>
    <t>= renseigne sur le montant des charges à payer au regard du montant total des dépenses d'exploitation de l'EPLE</t>
  </si>
  <si>
    <t>Un taux à zéro peut s'analyser comme un arrêt prématuré de la période d'engagement (année budgétaire de 10 mois par exemple) ou comme une prologation anormale de la période d'inventaire</t>
  </si>
  <si>
    <t>La trésorerie</t>
  </si>
  <si>
    <t>= différence entre le fonds de roulement et le besoin en fonds de roulement</t>
  </si>
  <si>
    <t>Trésorerie</t>
  </si>
  <si>
    <t>BFdR</t>
  </si>
  <si>
    <t>Les jours de trésorerie</t>
  </si>
  <si>
    <t>Jours de trésorerie</t>
  </si>
  <si>
    <t xml:space="preserve">Taux de vétusté du patrimoine immobilisé </t>
  </si>
  <si>
    <t>Montant des biens immobilisés</t>
  </si>
  <si>
    <t>Taux de non recouvrement des créances</t>
  </si>
  <si>
    <t>Taux de non recouvrement</t>
  </si>
  <si>
    <t xml:space="preserve">Formule indicateur besoin en fonds de roulement RCBC </t>
  </si>
  <si>
    <t>Formule indicateur Trésorerie = FdR - BFdR</t>
  </si>
  <si>
    <r>
      <t xml:space="preserve">Formule indicateur taux moyen de charges à payer = (∑ comptes 40, 42, 43 et 46 / </t>
    </r>
    <r>
      <rPr>
        <sz val="11"/>
        <color theme="1"/>
        <rFont val="Arial"/>
        <family val="2"/>
      </rPr>
      <t>∑</t>
    </r>
    <r>
      <rPr>
        <sz val="11"/>
        <color theme="1"/>
        <rFont val="Calibri"/>
        <family val="2"/>
      </rPr>
      <t xml:space="preserve"> comptes 60 à 65) x 100</t>
    </r>
  </si>
  <si>
    <r>
      <t xml:space="preserve">Formule indicateur calcul indicateur Jours de fonds de roulement = (FdR / </t>
    </r>
    <r>
      <rPr>
        <sz val="11"/>
        <color theme="1"/>
        <rFont val="Arial"/>
        <family val="2"/>
      </rPr>
      <t>∑</t>
    </r>
    <r>
      <rPr>
        <sz val="11"/>
        <color theme="1"/>
        <rFont val="Calibri"/>
        <family val="2"/>
      </rPr>
      <t xml:space="preserve"> comptes 60 à 65) x 360 jours</t>
    </r>
  </si>
  <si>
    <r>
      <t>Formule indicateur taux non recouvrement RCBC = (</t>
    </r>
    <r>
      <rPr>
        <i/>
        <sz val="11"/>
        <color theme="1"/>
        <rFont val="Arial"/>
        <family val="2"/>
      </rPr>
      <t>∑</t>
    </r>
    <r>
      <rPr>
        <i/>
        <sz val="11"/>
        <color theme="1"/>
        <rFont val="Calibri"/>
        <family val="2"/>
        <scheme val="minor"/>
      </rPr>
      <t xml:space="preserve"> comptes 41 / ∑ comptes 70) x 100</t>
    </r>
  </si>
  <si>
    <t>Formule indicateur jours de trésorerie = (Trésorerie / ∑ comptes 60 à 65) x 360 jours</t>
  </si>
  <si>
    <t>Amortissements</t>
  </si>
  <si>
    <t>Le fonds de roulement</t>
  </si>
  <si>
    <t>= Il représente la différence entre les ressources stables et les emplois stables</t>
  </si>
  <si>
    <t>Il traduit la marge de manœuvre dont dispose l'établissement sur les éléments à caractère durable de son patrimoine</t>
  </si>
  <si>
    <t xml:space="preserve">Formule indicateur fonds de roulement RCBC </t>
  </si>
  <si>
    <t>= ∑ soldes créditeurs cl 1 + 2 + 39 + 49 + 59 - ∑ soldes débiteurs cl 1 + 2</t>
  </si>
  <si>
    <t>= Il représente la différence entre l'actif circulant (emplois d'exploitation et hors exploitation) et les dettes (ressources d'exploitation et hors exploitation)</t>
  </si>
  <si>
    <r>
      <t xml:space="preserve">Formule taux vétusté patrimoine = (∑ comptes 28 / ∑ biens immobilisés </t>
    </r>
    <r>
      <rPr>
        <sz val="11"/>
        <color theme="1"/>
        <rFont val="Calibri"/>
        <family val="2"/>
      </rPr>
      <t>) x 100</t>
    </r>
  </si>
  <si>
    <t>Créances</t>
  </si>
  <si>
    <t>Santé financière</t>
  </si>
  <si>
    <t>Jours de FdR</t>
  </si>
  <si>
    <t>Encaissements contentieux</t>
  </si>
  <si>
    <t>Dossiers mis au contentieux</t>
  </si>
  <si>
    <t>Contentieux au 1er janvier</t>
  </si>
  <si>
    <t>Taux de recouvrement</t>
  </si>
  <si>
    <t>taux de non recouvrement</t>
  </si>
  <si>
    <t>Produits comptes 70</t>
  </si>
  <si>
    <t>Reste à recouvrer</t>
  </si>
  <si>
    <t>Remplissage automatique - la forme des graphiques est modifiable</t>
  </si>
  <si>
    <t xml:space="preserve">Autonomie financière </t>
  </si>
  <si>
    <t>AF = FdR - créances - stocks</t>
  </si>
  <si>
    <t>Il est possible d'isoler une donnée dans les graphiques en copiant le graphique et en supprimant les données inutiles</t>
  </si>
  <si>
    <t>Analyse BFdR</t>
  </si>
  <si>
    <t>stocks</t>
  </si>
  <si>
    <t>créances</t>
  </si>
  <si>
    <t>dettes</t>
  </si>
  <si>
    <t>Type de créances</t>
  </si>
  <si>
    <t>Familles</t>
  </si>
  <si>
    <t>Etat</t>
  </si>
  <si>
    <t>CTR</t>
  </si>
  <si>
    <t>ASP</t>
  </si>
  <si>
    <t>Autres</t>
  </si>
  <si>
    <t>Total</t>
  </si>
  <si>
    <t>Type de dettes</t>
  </si>
  <si>
    <r>
      <rPr>
        <b/>
        <i/>
        <sz val="11"/>
        <color theme="1"/>
        <rFont val="Wingdings"/>
        <charset val="2"/>
      </rPr>
      <t>Ä</t>
    </r>
    <r>
      <rPr>
        <b/>
        <i/>
        <sz val="9.9"/>
        <color theme="1"/>
        <rFont val="Calibri"/>
        <family val="2"/>
      </rPr>
      <t xml:space="preserve"> Permet d'obtenir l'évolution du FdR sans les autres données, etc…</t>
    </r>
  </si>
  <si>
    <t>Il est possible d'isoler une donnée dans les graphiques</t>
  </si>
  <si>
    <t xml:space="preserve"> en copiant le graphique et en supprimant les données inutiles</t>
  </si>
  <si>
    <t>- la forme des graphiques est modifiable</t>
  </si>
  <si>
    <t>Contentieux au 31 décembre</t>
  </si>
  <si>
    <t>Variation entre 2009 et 2014</t>
  </si>
  <si>
    <t>Fonds de roulement</t>
  </si>
  <si>
    <t>=</t>
  </si>
  <si>
    <t>+</t>
  </si>
  <si>
    <t>-</t>
  </si>
  <si>
    <t>SC classe 1</t>
  </si>
  <si>
    <t>SC classe 2</t>
  </si>
  <si>
    <t>SD classe 1</t>
  </si>
  <si>
    <t>SD classe 2</t>
  </si>
  <si>
    <t>SC 185</t>
  </si>
  <si>
    <t>SC 187</t>
  </si>
  <si>
    <t>SC 39, 49, 59</t>
  </si>
  <si>
    <t>SD 186</t>
  </si>
  <si>
    <t>recettes nettes</t>
  </si>
  <si>
    <t>charges nettes</t>
  </si>
  <si>
    <t>∑ comptes 60 à 65</t>
  </si>
  <si>
    <t>SD classe 3</t>
  </si>
  <si>
    <t>SD classe 4</t>
  </si>
  <si>
    <t>SC classe 4</t>
  </si>
  <si>
    <t>Besoin en Fonds de roulement</t>
  </si>
  <si>
    <t>SD 181</t>
  </si>
  <si>
    <t>SD 187</t>
  </si>
  <si>
    <t>Il est traditionnellement négatif dans les établissements scolaires car les dettes de l'EPLE (plus précisement les reliquats de subventions sont plus importants que</t>
  </si>
  <si>
    <t xml:space="preserve"> les créances et la valeur des stocks)</t>
  </si>
  <si>
    <t>Charges à payer   = comptes 4X8X</t>
  </si>
  <si>
    <t>Taux moyen de vétusté</t>
  </si>
  <si>
    <t>Evolution des créances contentieuses</t>
  </si>
  <si>
    <t>/</t>
  </si>
  <si>
    <r>
      <t>Remplissage automatique</t>
    </r>
    <r>
      <rPr>
        <b/>
        <i/>
        <sz val="11"/>
        <color rgb="FFFF0000"/>
        <rFont val="Calibri"/>
        <family val="2"/>
        <scheme val="minor"/>
      </rPr>
      <t xml:space="preserve"> (! Seulement pour l'analyse du BFdR)</t>
    </r>
  </si>
  <si>
    <t>Tableaux élaborés avec la balance en date du :</t>
  </si>
  <si>
    <t>Bilan fonctionnel</t>
  </si>
  <si>
    <t>Emplois stables</t>
  </si>
  <si>
    <t>Ressources stables</t>
  </si>
  <si>
    <t>- immobilisations incorporelles</t>
  </si>
  <si>
    <t>- ressources propres</t>
  </si>
  <si>
    <t>- immobilisations corporelles</t>
  </si>
  <si>
    <t>- immobilisations financières</t>
  </si>
  <si>
    <t>- capitaux de long terme</t>
  </si>
  <si>
    <t>- déficit</t>
  </si>
  <si>
    <t>Actifs d'exploitations</t>
  </si>
  <si>
    <t>Passif d'exploitation</t>
  </si>
  <si>
    <t>- dettes</t>
  </si>
  <si>
    <t>Actifs hors exploitation et créances</t>
  </si>
  <si>
    <t>diverses</t>
  </si>
  <si>
    <t>Trésorerie active</t>
  </si>
  <si>
    <t>Trésorerie passive</t>
  </si>
  <si>
    <t>- valeurs mobilières de placement</t>
  </si>
  <si>
    <t>- concours bancaires</t>
  </si>
  <si>
    <t>- mandats en attente paiement</t>
  </si>
  <si>
    <t>produits d'exploitation</t>
  </si>
  <si>
    <t>produits financiers</t>
  </si>
  <si>
    <t>produits exceptionnels</t>
  </si>
  <si>
    <t>total des produits</t>
  </si>
  <si>
    <t>charges d'exploitation</t>
  </si>
  <si>
    <t>charges financières</t>
  </si>
  <si>
    <t>charges exceptionnelles</t>
  </si>
  <si>
    <t>total des charges</t>
  </si>
  <si>
    <t>résultat d'exploitation</t>
  </si>
  <si>
    <t>résultat financier</t>
  </si>
  <si>
    <t>résultat exceptionnel</t>
  </si>
  <si>
    <t>résultat global</t>
  </si>
  <si>
    <t>Actif</t>
  </si>
  <si>
    <t>Passif</t>
  </si>
  <si>
    <t>emplois stables :</t>
  </si>
  <si>
    <t>capitaux propres</t>
  </si>
  <si>
    <t>immobilisations incorporelles</t>
  </si>
  <si>
    <t>immobilisations corporelles</t>
  </si>
  <si>
    <t>immobilisations financières</t>
  </si>
  <si>
    <t>dettes financières</t>
  </si>
  <si>
    <t>actifs circulants :</t>
  </si>
  <si>
    <t>créances d'exploitation</t>
  </si>
  <si>
    <t>dettes d'exploitation</t>
  </si>
  <si>
    <t>trésorerie active</t>
  </si>
  <si>
    <t>total</t>
  </si>
  <si>
    <t>Variation entre 2011 et 2014</t>
  </si>
  <si>
    <t>total =</t>
  </si>
  <si>
    <t xml:space="preserve">- stocks : </t>
  </si>
  <si>
    <t xml:space="preserve">- créances : </t>
  </si>
  <si>
    <t xml:space="preserve">- caisse : </t>
  </si>
  <si>
    <t>- chq en attente enc :</t>
  </si>
  <si>
    <r>
      <t>- compte bancaire :</t>
    </r>
    <r>
      <rPr>
        <i/>
        <sz val="11"/>
        <color theme="1"/>
        <rFont val="Calibri"/>
        <family val="2"/>
        <scheme val="minor"/>
      </rPr>
      <t xml:space="preserve"> </t>
    </r>
  </si>
  <si>
    <t>- résultat positif</t>
  </si>
  <si>
    <t xml:space="preserve">= </t>
  </si>
  <si>
    <t>contrôle : FdR - BFdR =</t>
  </si>
  <si>
    <t xml:space="preserve">          amortissements</t>
  </si>
  <si>
    <t xml:space="preserve">          provisions</t>
  </si>
  <si>
    <t>Stock moyen</t>
  </si>
  <si>
    <t>Dépenses 6011</t>
  </si>
  <si>
    <t>% stocké</t>
  </si>
  <si>
    <t>Stock au 1er janv</t>
  </si>
  <si>
    <t>Stock au 31 déc</t>
  </si>
  <si>
    <t>Installations techniques matériels et outillages</t>
  </si>
  <si>
    <t>Matériels de bureau et informatique</t>
  </si>
  <si>
    <t xml:space="preserve">Véhicules </t>
  </si>
  <si>
    <t>Mobilier</t>
  </si>
  <si>
    <t>Valeur du patrimoine</t>
  </si>
  <si>
    <t>Valeur résiduelle des biens 2014</t>
  </si>
  <si>
    <t>Le patrimoine</t>
  </si>
  <si>
    <t xml:space="preserve">Collectivité </t>
  </si>
  <si>
    <t>Taxe d'apprentissage</t>
  </si>
  <si>
    <t>Autres recettes et FCSH</t>
  </si>
  <si>
    <t xml:space="preserve">Composition du patrimoine </t>
  </si>
  <si>
    <t>Remplissage manuel pour les types de dettes et de créances</t>
  </si>
  <si>
    <t>Stocks denrées alimentaires - évolution</t>
  </si>
  <si>
    <t>Remplissage automatique des graphiques
 pour les données de l'exercice 2014</t>
  </si>
  <si>
    <t>Composition de l'actif et du passif</t>
  </si>
  <si>
    <t>Composition du résultat</t>
  </si>
  <si>
    <t>Logiciels</t>
  </si>
  <si>
    <t>Sources de financement patrimoine (valeur résiduelle) à renseigner avec le logiciel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</si>
</sst>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i/>
      <sz val="11"/>
      <color theme="1"/>
      <name val="Calibri"/>
      <family val="2"/>
    </font>
    <font>
      <b/>
      <i/>
      <sz val="11"/>
      <color theme="1"/>
      <name val="Wingdings"/>
      <charset val="2"/>
    </font>
    <font>
      <b/>
      <i/>
      <sz val="9.9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u/>
      <sz val="11"/>
      <color rgb="FFFF0000"/>
      <name val="Calibri"/>
      <family val="2"/>
    </font>
    <font>
      <u/>
      <sz val="11"/>
      <color theme="3" tint="0.39997558519241921"/>
      <name val="Calibri"/>
      <family val="2"/>
    </font>
    <font>
      <i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8"/>
      <color theme="1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EFB5B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 style="medium">
        <color rgb="FF00B050"/>
      </right>
      <top/>
      <bottom/>
      <diagonal/>
    </border>
    <border>
      <left style="medium">
        <color rgb="FF00B050"/>
      </left>
      <right style="medium">
        <color rgb="FF00B050"/>
      </right>
      <top/>
      <bottom style="medium">
        <color rgb="FF00B050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9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4" fontId="0" fillId="0" borderId="1" xfId="1" applyFont="1" applyBorder="1" applyAlignment="1">
      <alignment vertical="center"/>
    </xf>
    <xf numFmtId="44" fontId="0" fillId="0" borderId="0" xfId="0" applyNumberFormat="1"/>
    <xf numFmtId="10" fontId="0" fillId="0" borderId="1" xfId="2" applyNumberFormat="1" applyFont="1" applyBorder="1" applyAlignment="1">
      <alignment vertical="center"/>
    </xf>
    <xf numFmtId="10" fontId="0" fillId="0" borderId="1" xfId="2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0" borderId="0" xfId="0" applyFont="1"/>
    <xf numFmtId="0" fontId="0" fillId="0" borderId="0" xfId="0" quotePrefix="1"/>
    <xf numFmtId="0" fontId="0" fillId="0" borderId="1" xfId="0" applyBorder="1" applyAlignment="1">
      <alignment horizontal="center" vertical="center"/>
    </xf>
    <xf numFmtId="0" fontId="6" fillId="0" borderId="0" xfId="0" applyFont="1" applyAlignment="1"/>
    <xf numFmtId="0" fontId="5" fillId="0" borderId="0" xfId="0" applyFont="1" applyAlignment="1"/>
    <xf numFmtId="0" fontId="0" fillId="0" borderId="0" xfId="0" quotePrefix="1" applyBorder="1" applyAlignment="1">
      <alignment vertical="center"/>
    </xf>
    <xf numFmtId="0" fontId="6" fillId="0" borderId="0" xfId="0" applyFont="1" applyAlignment="1">
      <alignment horizontal="center"/>
    </xf>
    <xf numFmtId="44" fontId="0" fillId="0" borderId="1" xfId="0" applyNumberFormat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10" fontId="0" fillId="0" borderId="1" xfId="0" applyNumberForma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4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10" fontId="0" fillId="0" borderId="1" xfId="2" applyNumberFormat="1" applyFont="1" applyBorder="1" applyAlignment="1">
      <alignment horizontal="center"/>
    </xf>
    <xf numFmtId="0" fontId="12" fillId="0" borderId="0" xfId="0" applyFont="1"/>
    <xf numFmtId="0" fontId="6" fillId="0" borderId="0" xfId="0" applyFont="1" applyAlignment="1">
      <alignment horizontal="center"/>
    </xf>
    <xf numFmtId="0" fontId="0" fillId="0" borderId="1" xfId="0" applyFill="1" applyBorder="1"/>
    <xf numFmtId="44" fontId="0" fillId="0" borderId="1" xfId="0" applyNumberFormat="1" applyBorder="1"/>
    <xf numFmtId="0" fontId="13" fillId="0" borderId="0" xfId="0" applyFont="1" applyAlignment="1">
      <alignment horizontal="right"/>
    </xf>
    <xf numFmtId="44" fontId="0" fillId="0" borderId="1" xfId="1" applyFont="1" applyBorder="1"/>
    <xf numFmtId="0" fontId="14" fillId="9" borderId="0" xfId="0" applyFont="1" applyFill="1"/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20" fillId="0" borderId="0" xfId="0" quotePrefix="1" applyFont="1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44" fontId="3" fillId="0" borderId="1" xfId="1" applyFont="1" applyBorder="1" applyAlignment="1">
      <alignment vertical="center"/>
    </xf>
    <xf numFmtId="0" fontId="8" fillId="0" borderId="0" xfId="0" applyFont="1" applyBorder="1" applyAlignment="1"/>
    <xf numFmtId="0" fontId="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4" fontId="4" fillId="0" borderId="1" xfId="1" applyFont="1" applyBorder="1" applyAlignment="1">
      <alignment vertical="center"/>
    </xf>
    <xf numFmtId="10" fontId="3" fillId="0" borderId="1" xfId="2" applyNumberFormat="1" applyFont="1" applyBorder="1" applyAlignment="1">
      <alignment vertical="center"/>
    </xf>
    <xf numFmtId="0" fontId="4" fillId="10" borderId="1" xfId="0" applyFont="1" applyFill="1" applyBorder="1" applyAlignment="1">
      <alignment horizontal="center" vertical="center" wrapText="1"/>
    </xf>
    <xf numFmtId="0" fontId="0" fillId="0" borderId="0" xfId="0" quotePrefix="1" applyAlignment="1">
      <alignment horizontal="center"/>
    </xf>
    <xf numFmtId="0" fontId="4" fillId="6" borderId="11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4" fillId="10" borderId="11" xfId="0" applyFont="1" applyFill="1" applyBorder="1" applyAlignment="1">
      <alignment horizontal="center" vertical="center" wrapText="1"/>
    </xf>
    <xf numFmtId="0" fontId="11" fillId="0" borderId="0" xfId="0" applyFont="1" applyBorder="1" applyAlignment="1"/>
    <xf numFmtId="0" fontId="11" fillId="0" borderId="0" xfId="0" quotePrefix="1" applyFont="1" applyBorder="1" applyAlignment="1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2" fontId="0" fillId="0" borderId="1" xfId="0" applyNumberFormat="1" applyBorder="1" applyAlignment="1">
      <alignment horizontal="center" vertical="center"/>
    </xf>
    <xf numFmtId="0" fontId="0" fillId="0" borderId="12" xfId="0" applyBorder="1" applyAlignment="1">
      <alignment vertical="center"/>
    </xf>
    <xf numFmtId="44" fontId="0" fillId="0" borderId="12" xfId="1" applyFont="1" applyBorder="1" applyAlignment="1">
      <alignment vertical="center"/>
    </xf>
    <xf numFmtId="0" fontId="10" fillId="0" borderId="0" xfId="0" applyFont="1" applyAlignment="1">
      <alignment wrapText="1"/>
    </xf>
    <xf numFmtId="0" fontId="0" fillId="0" borderId="0" xfId="0" quotePrefix="1" applyAlignment="1">
      <alignment wrapText="1"/>
    </xf>
    <xf numFmtId="14" fontId="0" fillId="0" borderId="0" xfId="0" applyNumberFormat="1" applyAlignment="1">
      <alignment horizontal="left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0" fillId="0" borderId="0" xfId="0" applyFont="1"/>
    <xf numFmtId="0" fontId="0" fillId="0" borderId="2" xfId="0" quotePrefix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4" fillId="12" borderId="6" xfId="0" applyFont="1" applyFill="1" applyBorder="1"/>
    <xf numFmtId="0" fontId="0" fillId="12" borderId="7" xfId="0" applyFill="1" applyBorder="1"/>
    <xf numFmtId="0" fontId="0" fillId="12" borderId="5" xfId="0" applyFill="1" applyBorder="1"/>
    <xf numFmtId="0" fontId="0" fillId="0" borderId="13" xfId="0" applyBorder="1"/>
    <xf numFmtId="0" fontId="0" fillId="0" borderId="14" xfId="0" quotePrefix="1" applyBorder="1"/>
    <xf numFmtId="0" fontId="0" fillId="0" borderId="0" xfId="0" quotePrefix="1" applyBorder="1"/>
    <xf numFmtId="0" fontId="0" fillId="0" borderId="0" xfId="0" applyBorder="1"/>
    <xf numFmtId="0" fontId="0" fillId="0" borderId="14" xfId="0" applyBorder="1"/>
    <xf numFmtId="0" fontId="0" fillId="0" borderId="8" xfId="0" applyBorder="1"/>
    <xf numFmtId="0" fontId="0" fillId="0" borderId="9" xfId="0" quotePrefix="1" applyBorder="1"/>
    <xf numFmtId="0" fontId="0" fillId="0" borderId="9" xfId="0" applyBorder="1"/>
    <xf numFmtId="0" fontId="0" fillId="0" borderId="2" xfId="0" applyBorder="1"/>
    <xf numFmtId="0" fontId="0" fillId="0" borderId="3" xfId="0" quotePrefix="1" applyBorder="1"/>
    <xf numFmtId="0" fontId="0" fillId="0" borderId="3" xfId="0" applyBorder="1"/>
    <xf numFmtId="0" fontId="0" fillId="0" borderId="9" xfId="0" applyBorder="1" applyAlignment="1">
      <alignment horizontal="right"/>
    </xf>
    <xf numFmtId="8" fontId="8" fillId="0" borderId="0" xfId="0" applyNumberFormat="1" applyFont="1" applyBorder="1"/>
    <xf numFmtId="0" fontId="25" fillId="15" borderId="20" xfId="0" applyFont="1" applyFill="1" applyBorder="1" applyAlignment="1">
      <alignment horizontal="center" vertical="center"/>
    </xf>
    <xf numFmtId="0" fontId="4" fillId="12" borderId="5" xfId="0" applyFont="1" applyFill="1" applyBorder="1"/>
    <xf numFmtId="44" fontId="0" fillId="12" borderId="7" xfId="1" applyFont="1" applyFill="1" applyBorder="1"/>
    <xf numFmtId="44" fontId="0" fillId="0" borderId="0" xfId="1" applyFont="1"/>
    <xf numFmtId="44" fontId="0" fillId="0" borderId="14" xfId="1" applyFont="1" applyBorder="1"/>
    <xf numFmtId="44" fontId="0" fillId="0" borderId="0" xfId="1" applyFont="1" applyBorder="1"/>
    <xf numFmtId="44" fontId="0" fillId="0" borderId="9" xfId="1" applyFont="1" applyBorder="1" applyAlignment="1">
      <alignment horizontal="right"/>
    </xf>
    <xf numFmtId="44" fontId="26" fillId="0" borderId="0" xfId="1" applyFont="1" applyBorder="1"/>
    <xf numFmtId="44" fontId="26" fillId="0" borderId="14" xfId="1" applyFont="1" applyBorder="1"/>
    <xf numFmtId="44" fontId="0" fillId="0" borderId="10" xfId="1" applyFont="1" applyBorder="1" applyAlignment="1">
      <alignment horizontal="right"/>
    </xf>
    <xf numFmtId="0" fontId="0" fillId="0" borderId="3" xfId="0" quotePrefix="1" applyFill="1" applyBorder="1"/>
    <xf numFmtId="44" fontId="26" fillId="0" borderId="4" xfId="1" applyFont="1" applyBorder="1"/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12" fillId="0" borderId="0" xfId="0" quotePrefix="1" applyFont="1" applyAlignment="1">
      <alignment horizontal="center"/>
    </xf>
    <xf numFmtId="0" fontId="24" fillId="0" borderId="0" xfId="0" quotePrefix="1" applyFont="1" applyAlignment="1">
      <alignment horizontal="center"/>
    </xf>
    <xf numFmtId="0" fontId="25" fillId="0" borderId="0" xfId="0" quotePrefix="1" applyFont="1" applyAlignment="1">
      <alignment horizontal="center"/>
    </xf>
    <xf numFmtId="0" fontId="4" fillId="12" borderId="6" xfId="0" applyFont="1" applyFill="1" applyBorder="1" applyAlignment="1">
      <alignment horizontal="left"/>
    </xf>
    <xf numFmtId="44" fontId="12" fillId="0" borderId="0" xfId="0" applyNumberFormat="1" applyFont="1"/>
    <xf numFmtId="44" fontId="24" fillId="0" borderId="0" xfId="0" applyNumberFormat="1" applyFont="1"/>
    <xf numFmtId="44" fontId="16" fillId="0" borderId="0" xfId="0" applyNumberFormat="1" applyFont="1"/>
    <xf numFmtId="0" fontId="10" fillId="0" borderId="0" xfId="0" applyFont="1" applyAlignment="1">
      <alignment horizontal="right"/>
    </xf>
    <xf numFmtId="44" fontId="10" fillId="0" borderId="0" xfId="0" applyNumberFormat="1" applyFont="1"/>
    <xf numFmtId="44" fontId="0" fillId="0" borderId="1" xfId="1" applyFont="1" applyBorder="1" applyAlignment="1">
      <alignment horizontal="center" vertical="center"/>
    </xf>
    <xf numFmtId="10" fontId="0" fillId="0" borderId="12" xfId="2" applyNumberFormat="1" applyFont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44" fontId="0" fillId="0" borderId="1" xfId="1" applyFont="1" applyBorder="1" applyAlignment="1">
      <alignment horizontal="left" vertical="center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27" fillId="6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Fill="1"/>
    <xf numFmtId="0" fontId="28" fillId="0" borderId="0" xfId="0" applyFont="1" applyFill="1"/>
    <xf numFmtId="9" fontId="2" fillId="0" borderId="0" xfId="2" applyFont="1" applyFill="1"/>
    <xf numFmtId="0" fontId="2" fillId="0" borderId="1" xfId="0" applyFont="1" applyFill="1" applyBorder="1"/>
    <xf numFmtId="44" fontId="2" fillId="0" borderId="1" xfId="1" applyFont="1" applyFill="1" applyBorder="1"/>
    <xf numFmtId="10" fontId="2" fillId="0" borderId="1" xfId="2" applyNumberFormat="1" applyFont="1" applyFill="1" applyBorder="1"/>
    <xf numFmtId="0" fontId="29" fillId="0" borderId="0" xfId="0" applyFont="1" applyFill="1"/>
    <xf numFmtId="44" fontId="2" fillId="0" borderId="0" xfId="1" applyFont="1" applyFill="1"/>
    <xf numFmtId="10" fontId="2" fillId="0" borderId="0" xfId="2" applyNumberFormat="1" applyFont="1" applyFill="1"/>
    <xf numFmtId="0" fontId="30" fillId="0" borderId="1" xfId="0" applyFont="1" applyFill="1" applyBorder="1" applyAlignment="1">
      <alignment horizontal="right"/>
    </xf>
    <xf numFmtId="9" fontId="2" fillId="0" borderId="1" xfId="2" applyNumberFormat="1" applyFont="1" applyFill="1" applyBorder="1"/>
    <xf numFmtId="9" fontId="2" fillId="0" borderId="1" xfId="2" applyFont="1" applyFill="1" applyBorder="1"/>
    <xf numFmtId="0" fontId="2" fillId="0" borderId="0" xfId="0" applyFont="1" applyFill="1" applyBorder="1"/>
    <xf numFmtId="44" fontId="2" fillId="0" borderId="0" xfId="1" applyFont="1" applyFill="1" applyBorder="1"/>
    <xf numFmtId="10" fontId="2" fillId="0" borderId="0" xfId="2" applyNumberFormat="1" applyFont="1" applyFill="1" applyBorder="1"/>
    <xf numFmtId="0" fontId="31" fillId="0" borderId="0" xfId="0" applyFont="1" applyAlignment="1"/>
    <xf numFmtId="0" fontId="27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2" fillId="16" borderId="1" xfId="0" applyFont="1" applyFill="1" applyBorder="1"/>
    <xf numFmtId="44" fontId="2" fillId="16" borderId="1" xfId="1" applyFont="1" applyFill="1" applyBorder="1"/>
    <xf numFmtId="10" fontId="2" fillId="16" borderId="1" xfId="2" applyNumberFormat="1" applyFont="1" applyFill="1" applyBorder="1"/>
    <xf numFmtId="0" fontId="2" fillId="0" borderId="0" xfId="0" quotePrefix="1" applyFont="1" applyBorder="1" applyAlignment="1">
      <alignment vertical="center"/>
    </xf>
    <xf numFmtId="0" fontId="27" fillId="16" borderId="1" xfId="0" applyFont="1" applyFill="1" applyBorder="1" applyAlignment="1">
      <alignment horizontal="right"/>
    </xf>
    <xf numFmtId="44" fontId="27" fillId="16" borderId="1" xfId="1" applyFont="1" applyFill="1" applyBorder="1"/>
    <xf numFmtId="0" fontId="2" fillId="17" borderId="1" xfId="0" applyFont="1" applyFill="1" applyBorder="1"/>
    <xf numFmtId="44" fontId="2" fillId="17" borderId="1" xfId="1" applyFont="1" applyFill="1" applyBorder="1"/>
    <xf numFmtId="0" fontId="27" fillId="17" borderId="1" xfId="0" applyFont="1" applyFill="1" applyBorder="1" applyAlignment="1">
      <alignment horizontal="right"/>
    </xf>
    <xf numFmtId="44" fontId="27" fillId="17" borderId="1" xfId="1" applyFont="1" applyFill="1" applyBorder="1"/>
    <xf numFmtId="0" fontId="2" fillId="18" borderId="1" xfId="0" applyFont="1" applyFill="1" applyBorder="1"/>
    <xf numFmtId="44" fontId="2" fillId="18" borderId="1" xfId="1" applyFont="1" applyFill="1" applyBorder="1"/>
    <xf numFmtId="0" fontId="27" fillId="18" borderId="1" xfId="0" applyFont="1" applyFill="1" applyBorder="1" applyAlignment="1">
      <alignment horizontal="right"/>
    </xf>
    <xf numFmtId="44" fontId="27" fillId="18" borderId="1" xfId="1" applyFont="1" applyFill="1" applyBorder="1"/>
    <xf numFmtId="14" fontId="20" fillId="11" borderId="0" xfId="0" applyNumberFormat="1" applyFont="1" applyFill="1"/>
    <xf numFmtId="0" fontId="8" fillId="0" borderId="0" xfId="0" applyFont="1"/>
    <xf numFmtId="0" fontId="2" fillId="0" borderId="1" xfId="0" applyFont="1" applyFill="1" applyBorder="1" applyAlignment="1">
      <alignment vertical="center"/>
    </xf>
    <xf numFmtId="44" fontId="2" fillId="0" borderId="1" xfId="1" applyFont="1" applyFill="1" applyBorder="1" applyAlignment="1">
      <alignment vertical="center"/>
    </xf>
    <xf numFmtId="10" fontId="2" fillId="0" borderId="1" xfId="2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9" fontId="2" fillId="17" borderId="1" xfId="2" applyFont="1" applyFill="1" applyBorder="1"/>
    <xf numFmtId="9" fontId="27" fillId="17" borderId="1" xfId="2" applyFont="1" applyFill="1" applyBorder="1"/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quotePrefix="1" applyFont="1" applyBorder="1" applyAlignment="1">
      <alignment horizontal="center"/>
    </xf>
    <xf numFmtId="0" fontId="11" fillId="0" borderId="9" xfId="0" quotePrefix="1" applyFont="1" applyBorder="1" applyAlignment="1">
      <alignment horizontal="center"/>
    </xf>
    <xf numFmtId="0" fontId="11" fillId="0" borderId="10" xfId="0" quotePrefix="1" applyFont="1" applyBorder="1" applyAlignment="1">
      <alignment horizontal="center"/>
    </xf>
    <xf numFmtId="0" fontId="0" fillId="0" borderId="1" xfId="0" quotePrefix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0" fillId="0" borderId="4" xfId="0" quotePrefix="1" applyBorder="1" applyAlignment="1">
      <alignment horizontal="center" vertical="center"/>
    </xf>
    <xf numFmtId="0" fontId="0" fillId="0" borderId="0" xfId="0" quotePrefix="1" applyAlignment="1">
      <alignment horizontal="center" wrapText="1"/>
    </xf>
    <xf numFmtId="0" fontId="10" fillId="0" borderId="0" xfId="0" applyFont="1" applyAlignment="1">
      <alignment horizontal="center" wrapText="1"/>
    </xf>
    <xf numFmtId="0" fontId="20" fillId="0" borderId="0" xfId="0" applyFont="1" applyAlignment="1">
      <alignment horizontal="right" wrapText="1"/>
    </xf>
    <xf numFmtId="0" fontId="5" fillId="0" borderId="0" xfId="0" applyFont="1" applyFill="1" applyAlignment="1">
      <alignment horizontal="center" vertical="center"/>
    </xf>
    <xf numFmtId="0" fontId="12" fillId="13" borderId="15" xfId="0" applyFont="1" applyFill="1" applyBorder="1" applyAlignment="1">
      <alignment horizontal="center" vertical="center"/>
    </xf>
    <xf numFmtId="0" fontId="12" fillId="13" borderId="16" xfId="0" applyFont="1" applyFill="1" applyBorder="1" applyAlignment="1">
      <alignment horizontal="center" vertical="center"/>
    </xf>
    <xf numFmtId="0" fontId="24" fillId="14" borderId="17" xfId="0" applyFont="1" applyFill="1" applyBorder="1" applyAlignment="1">
      <alignment horizontal="center" vertical="center"/>
    </xf>
    <xf numFmtId="0" fontId="24" fillId="14" borderId="18" xfId="0" applyFont="1" applyFill="1" applyBorder="1" applyAlignment="1">
      <alignment horizontal="center" vertical="center"/>
    </xf>
    <xf numFmtId="0" fontId="24" fillId="14" borderId="19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7" fillId="3" borderId="0" xfId="0" applyFont="1" applyFill="1" applyAlignment="1">
      <alignment horizontal="center"/>
    </xf>
    <xf numFmtId="0" fontId="27" fillId="6" borderId="0" xfId="0" applyFont="1" applyFill="1" applyAlignment="1">
      <alignment horizont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9" defaultPivotStyle="PivotStyleLight16"/>
  <colors>
    <mruColors>
      <color rgb="FFEFB5B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/>
              <a:t>Sources de financement patrimoine </a:t>
            </a:r>
          </a:p>
          <a:p>
            <a:pPr>
              <a:defRPr sz="1400"/>
            </a:pPr>
            <a:r>
              <a:rPr lang="en-US" sz="1000" i="1"/>
              <a:t>(valeur</a:t>
            </a:r>
            <a:r>
              <a:rPr lang="en-US" sz="1000" i="1" baseline="0"/>
              <a:t> résiduelle)</a:t>
            </a:r>
            <a:endParaRPr lang="en-US" sz="1000" i="1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'Composition patrimoine'!$A$22</c:f>
              <c:strCache>
                <c:ptCount val="1"/>
                <c:pt idx="0">
                  <c:v>Sources de financement patrimoine (valeur résiduelle) à renseigner avec le logiciel</c:v>
                </c:pt>
              </c:strCache>
            </c:strRef>
          </c:tx>
          <c:explosion val="7"/>
          <c:dLbls>
            <c:dLbl>
              <c:idx val="0"/>
              <c:spPr/>
              <c:txPr>
                <a:bodyPr/>
                <a:lstStyle/>
                <a:p>
                  <a:pPr algn="ctr">
                    <a:defRPr lang="fr-FR" sz="1000" b="1" i="0" u="none" strike="noStrike" kern="1200" baseline="0">
                      <a:solidFill>
                        <a:sysClr val="window" lastClr="FFFF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 algn="ctr">
                    <a:defRPr lang="fr-FR" sz="1000" b="1" i="0" u="none" strike="noStrike" kern="1200" baseline="0">
                      <a:solidFill>
                        <a:sysClr val="window" lastClr="FFFF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/>
              <c:txPr>
                <a:bodyPr/>
                <a:lstStyle/>
                <a:p>
                  <a:pPr>
                    <a:defRPr b="1"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/>
              <c:txPr>
                <a:bodyPr/>
                <a:lstStyle/>
                <a:p>
                  <a:pPr algn="ctr">
                    <a:defRPr lang="fr-FR" sz="1000" b="1" i="0" u="none" strike="noStrike" kern="1200" baseline="0">
                      <a:solidFill>
                        <a:sysClr val="window" lastClr="FFFF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'Composition patrimoine'!$A$23:$A$27</c:f>
              <c:strCache>
                <c:ptCount val="5"/>
                <c:pt idx="0">
                  <c:v>Etat</c:v>
                </c:pt>
                <c:pt idx="1">
                  <c:v>Collectivité </c:v>
                </c:pt>
                <c:pt idx="2">
                  <c:v>Taxe d'apprentissage</c:v>
                </c:pt>
                <c:pt idx="3">
                  <c:v>Autres recettes et FCSH</c:v>
                </c:pt>
                <c:pt idx="4">
                  <c:v>Fonds de roulement</c:v>
                </c:pt>
              </c:strCache>
            </c:strRef>
          </c:cat>
          <c:val>
            <c:numRef>
              <c:f>'Composition patrimoine'!$G$23:$G$27</c:f>
              <c:numCache>
                <c:formatCode>_("€"* #,##0.00_);_("€"* \(#,##0.00\);_("€"* "-"??_);_(@_)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Composition des créances</a:t>
            </a: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'Graphiques '!$A$116</c:f>
              <c:strCache>
                <c:ptCount val="1"/>
                <c:pt idx="0">
                  <c:v>Familles</c:v>
                </c:pt>
              </c:strCache>
            </c:strRef>
          </c:tx>
          <c:invertIfNegative val="0"/>
          <c:cat>
            <c:numRef>
              <c:f>'Graphiques '!$B$115:$G$115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'Graphiques '!$B$116:$G$116</c:f>
              <c:numCache>
                <c:formatCode>_("€"* #,##0.00_);_("€"* \(#,##0.00\);_("€"* "-"??_);_(@_)</c:formatCode>
                <c:ptCount val="6"/>
              </c:numCache>
            </c:numRef>
          </c:val>
        </c:ser>
        <c:ser>
          <c:idx val="2"/>
          <c:order val="1"/>
          <c:tx>
            <c:strRef>
              <c:f>'Graphiques '!$A$117</c:f>
              <c:strCache>
                <c:ptCount val="1"/>
                <c:pt idx="0">
                  <c:v>Etat</c:v>
                </c:pt>
              </c:strCache>
            </c:strRef>
          </c:tx>
          <c:invertIfNegative val="0"/>
          <c:cat>
            <c:numRef>
              <c:f>'Graphiques '!$B$115:$G$115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'Graphiques '!$B$117:$G$117</c:f>
              <c:numCache>
                <c:formatCode>_("€"* #,##0.00_);_("€"* \(#,##0.00\);_("€"* "-"??_);_(@_)</c:formatCode>
                <c:ptCount val="6"/>
              </c:numCache>
            </c:numRef>
          </c:val>
        </c:ser>
        <c:ser>
          <c:idx val="3"/>
          <c:order val="2"/>
          <c:tx>
            <c:strRef>
              <c:f>'Graphiques '!$A$118</c:f>
              <c:strCache>
                <c:ptCount val="1"/>
                <c:pt idx="0">
                  <c:v>CTR</c:v>
                </c:pt>
              </c:strCache>
            </c:strRef>
          </c:tx>
          <c:invertIfNegative val="0"/>
          <c:cat>
            <c:numRef>
              <c:f>'Graphiques '!$B$115:$G$115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'Graphiques '!$B$118:$G$118</c:f>
              <c:numCache>
                <c:formatCode>_("€"* #,##0.00_);_("€"* \(#,##0.00\);_("€"* "-"??_);_(@_)</c:formatCode>
                <c:ptCount val="6"/>
              </c:numCache>
            </c:numRef>
          </c:val>
        </c:ser>
        <c:ser>
          <c:idx val="4"/>
          <c:order val="3"/>
          <c:tx>
            <c:strRef>
              <c:f>'Graphiques '!$A$119</c:f>
              <c:strCache>
                <c:ptCount val="1"/>
                <c:pt idx="0">
                  <c:v>ASP</c:v>
                </c:pt>
              </c:strCache>
            </c:strRef>
          </c:tx>
          <c:invertIfNegative val="0"/>
          <c:cat>
            <c:numRef>
              <c:f>'Graphiques '!$B$115:$G$115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'Graphiques '!$B$119:$G$119</c:f>
              <c:numCache>
                <c:formatCode>_("€"* #,##0.00_);_("€"* \(#,##0.00\);_("€"* "-"??_);_(@_)</c:formatCode>
                <c:ptCount val="6"/>
              </c:numCache>
            </c:numRef>
          </c:val>
        </c:ser>
        <c:ser>
          <c:idx val="5"/>
          <c:order val="4"/>
          <c:tx>
            <c:strRef>
              <c:f>'Graphiques '!$A$120</c:f>
              <c:strCache>
                <c:ptCount val="1"/>
                <c:pt idx="0">
                  <c:v>Autres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'Graphiques '!$B$115:$G$115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'Graphiques '!$B$120:$G$120</c:f>
              <c:numCache>
                <c:formatCode>_("€"* #,##0.00_);_("€"* \(#,##0.00\);_("€"* "-"??_);_(@_)</c:formatCode>
                <c:ptCount val="6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92956928"/>
        <c:axId val="92962816"/>
      </c:barChart>
      <c:catAx>
        <c:axId val="92956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92962816"/>
        <c:crosses val="autoZero"/>
        <c:auto val="1"/>
        <c:lblAlgn val="ctr"/>
        <c:lblOffset val="100"/>
        <c:noMultiLvlLbl val="0"/>
      </c:catAx>
      <c:valAx>
        <c:axId val="9296281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92956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Composition des dettes</a:t>
            </a: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2"/>
          <c:order val="0"/>
          <c:tx>
            <c:strRef>
              <c:f>'Graphiques '!$I$116</c:f>
              <c:strCache>
                <c:ptCount val="1"/>
                <c:pt idx="0">
                  <c:v>Familles</c:v>
                </c:pt>
              </c:strCache>
            </c:strRef>
          </c:tx>
          <c:invertIfNegative val="0"/>
          <c:cat>
            <c:numRef>
              <c:f>'Graphiques '!$J$115:$O$115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'Graphiques '!$J$116:$O$116</c:f>
              <c:numCache>
                <c:formatCode>_("€"* #,##0.00_);_("€"* \(#,##0.00\);_("€"* "-"??_);_(@_)</c:formatCode>
                <c:ptCount val="6"/>
              </c:numCache>
            </c:numRef>
          </c:val>
        </c:ser>
        <c:ser>
          <c:idx val="3"/>
          <c:order val="1"/>
          <c:tx>
            <c:strRef>
              <c:f>'Graphiques '!$I$117</c:f>
              <c:strCache>
                <c:ptCount val="1"/>
                <c:pt idx="0">
                  <c:v>Etat</c:v>
                </c:pt>
              </c:strCache>
            </c:strRef>
          </c:tx>
          <c:invertIfNegative val="0"/>
          <c:cat>
            <c:numRef>
              <c:f>'Graphiques '!$J$115:$O$115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'Graphiques '!$J$117:$O$117</c:f>
              <c:numCache>
                <c:formatCode>_("€"* #,##0.00_);_("€"* \(#,##0.00\);_("€"* "-"??_);_(@_)</c:formatCode>
                <c:ptCount val="6"/>
              </c:numCache>
            </c:numRef>
          </c:val>
        </c:ser>
        <c:ser>
          <c:idx val="4"/>
          <c:order val="2"/>
          <c:tx>
            <c:strRef>
              <c:f>'Graphiques '!$I$118</c:f>
              <c:strCache>
                <c:ptCount val="1"/>
                <c:pt idx="0">
                  <c:v>CTR</c:v>
                </c:pt>
              </c:strCache>
            </c:strRef>
          </c:tx>
          <c:invertIfNegative val="0"/>
          <c:cat>
            <c:numRef>
              <c:f>'Graphiques '!$J$115:$O$115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'Graphiques '!$J$118:$O$118</c:f>
              <c:numCache>
                <c:formatCode>_("€"* #,##0.00_);_("€"* \(#,##0.00\);_("€"* "-"??_);_(@_)</c:formatCode>
                <c:ptCount val="6"/>
              </c:numCache>
            </c:numRef>
          </c:val>
        </c:ser>
        <c:ser>
          <c:idx val="5"/>
          <c:order val="3"/>
          <c:tx>
            <c:strRef>
              <c:f>'Graphiques '!$I$119</c:f>
              <c:strCache>
                <c:ptCount val="1"/>
                <c:pt idx="0">
                  <c:v>ASP</c:v>
                </c:pt>
              </c:strCache>
            </c:strRef>
          </c:tx>
          <c:invertIfNegative val="0"/>
          <c:cat>
            <c:numRef>
              <c:f>'Graphiques '!$J$115:$O$115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'Graphiques '!$J$119:$O$119</c:f>
              <c:numCache>
                <c:formatCode>_("€"* #,##0.00_);_("€"* \(#,##0.00\);_("€"* "-"??_);_(@_)</c:formatCode>
                <c:ptCount val="6"/>
              </c:numCache>
            </c:numRef>
          </c:val>
        </c:ser>
        <c:ser>
          <c:idx val="0"/>
          <c:order val="4"/>
          <c:tx>
            <c:strRef>
              <c:f>'Graphiques '!$I$120</c:f>
              <c:strCache>
                <c:ptCount val="1"/>
                <c:pt idx="0">
                  <c:v>Autres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'Graphiques '!$J$115:$O$115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'Graphiques '!$J$120:$O$120</c:f>
              <c:numCache>
                <c:formatCode>_("€"* #,##0.00_);_("€"* \(#,##0.00\);_("€"* "-"??_);_(@_)</c:formatCode>
                <c:ptCount val="6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93334912"/>
        <c:axId val="93340800"/>
      </c:barChart>
      <c:catAx>
        <c:axId val="9333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93340800"/>
        <c:crosses val="autoZero"/>
        <c:auto val="1"/>
        <c:lblAlgn val="ctr"/>
        <c:lblOffset val="100"/>
        <c:noMultiLvlLbl val="0"/>
      </c:catAx>
      <c:valAx>
        <c:axId val="9334080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933349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400"/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'Composition patrimoine'!$A$4</c:f>
              <c:strCache>
                <c:ptCount val="1"/>
                <c:pt idx="0">
                  <c:v>Composition du patrimoine </c:v>
                </c:pt>
              </c:strCache>
            </c:strRef>
          </c:tx>
          <c:explosion val="7"/>
          <c:dLbls>
            <c:dLbl>
              <c:idx val="0"/>
              <c:spPr/>
              <c:txPr>
                <a:bodyPr/>
                <a:lstStyle/>
                <a:p>
                  <a:pPr algn="ctr">
                    <a:defRPr lang="fr-FR" sz="1000" b="1" i="0" u="none" strike="noStrike" kern="1200" baseline="0">
                      <a:solidFill>
                        <a:sysClr val="window" lastClr="FFFF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186701662292214E-2"/>
                  <c:y val="-2.118875765529309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 algn="ctr">
                    <a:defRPr lang="fr-FR" sz="1000" b="1" i="0" u="none" strike="noStrike" kern="1200" baseline="0">
                      <a:solidFill>
                        <a:sysClr val="window" lastClr="FFFF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/>
              <c:txPr>
                <a:bodyPr/>
                <a:lstStyle/>
                <a:p>
                  <a:pPr>
                    <a:defRPr b="1"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/>
              <c:txPr>
                <a:bodyPr/>
                <a:lstStyle/>
                <a:p>
                  <a:pPr algn="ctr">
                    <a:defRPr lang="fr-FR" sz="1000" b="1" i="0" u="none" strike="noStrike" kern="1200" baseline="0">
                      <a:solidFill>
                        <a:sysClr val="window" lastClr="FFFF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'Composition patrimoine'!$A$5:$A$9</c:f>
              <c:strCache>
                <c:ptCount val="5"/>
                <c:pt idx="0">
                  <c:v>Installations techniques matériels et outillages</c:v>
                </c:pt>
                <c:pt idx="1">
                  <c:v>Logiciels</c:v>
                </c:pt>
                <c:pt idx="2">
                  <c:v>Matériels de bureau et informatique</c:v>
                </c:pt>
                <c:pt idx="3">
                  <c:v>Véhicules </c:v>
                </c:pt>
                <c:pt idx="4">
                  <c:v>Mobilier</c:v>
                </c:pt>
              </c:strCache>
            </c:strRef>
          </c:cat>
          <c:val>
            <c:numRef>
              <c:f>'Composition patrimoine'!$G$5:$G$9</c:f>
              <c:numCache>
                <c:formatCode>_("€"* #,##0.00_);_("€"* \(#,##0.00\);_("€"* "-"??_);_(@_)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/>
              <a:t>Composition du patrimoine</a:t>
            </a:r>
          </a:p>
          <a:p>
            <a:pPr>
              <a:defRPr sz="1400"/>
            </a:pPr>
            <a:r>
              <a:rPr lang="en-US" sz="1000" i="1"/>
              <a:t>(valeur résiduelle) </a:t>
            </a:r>
          </a:p>
        </c:rich>
      </c:tx>
      <c:layout>
        <c:manualLayout>
          <c:xMode val="edge"/>
          <c:yMode val="edge"/>
          <c:x val="0.27298432005417145"/>
          <c:y val="2.7777777777777863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explosion val="7"/>
          <c:dLbls>
            <c:dLbl>
              <c:idx val="0"/>
              <c:spPr/>
              <c:txPr>
                <a:bodyPr/>
                <a:lstStyle/>
                <a:p>
                  <a:pPr algn="ctr">
                    <a:defRPr lang="fr-FR" sz="1000" b="1" i="0" u="none" strike="noStrike" kern="1200" baseline="0">
                      <a:solidFill>
                        <a:sysClr val="window" lastClr="FFFF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186701662292214E-2"/>
                  <c:y val="-2.118875765529309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 algn="ctr">
                    <a:defRPr lang="fr-FR" sz="1000" b="1" i="0" u="none" strike="noStrike" kern="1200" baseline="0">
                      <a:solidFill>
                        <a:sysClr val="window" lastClr="FFFF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/>
              <c:txPr>
                <a:bodyPr/>
                <a:lstStyle/>
                <a:p>
                  <a:pPr>
                    <a:defRPr b="1"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/>
              <c:txPr>
                <a:bodyPr/>
                <a:lstStyle/>
                <a:p>
                  <a:pPr algn="ctr">
                    <a:defRPr lang="fr-FR" sz="1000" b="1" i="0" u="none" strike="noStrike" kern="1200" baseline="0">
                      <a:solidFill>
                        <a:sysClr val="window" lastClr="FFFF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'Composition patrimoine'!$A$5:$A$9</c:f>
              <c:strCache>
                <c:ptCount val="5"/>
                <c:pt idx="0">
                  <c:v>Installations techniques matériels et outillages</c:v>
                </c:pt>
                <c:pt idx="1">
                  <c:v>Logiciels</c:v>
                </c:pt>
                <c:pt idx="2">
                  <c:v>Matériels de bureau et informatique</c:v>
                </c:pt>
                <c:pt idx="3">
                  <c:v>Véhicules </c:v>
                </c:pt>
                <c:pt idx="4">
                  <c:v>Mobilier</c:v>
                </c:pt>
              </c:strCache>
            </c:strRef>
          </c:cat>
          <c:val>
            <c:numRef>
              <c:f>'Composition patrimoine'!$H$5:$H$9</c:f>
              <c:numCache>
                <c:formatCode>_("€"* #,##0.00_);_("€"* \(#,##0.00\);_("€"* "-"??_);_(@_)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Recouvrement</a:t>
            </a:r>
            <a:r>
              <a:rPr lang="en-US" sz="1100" baseline="0"/>
              <a:t> et contentieux</a:t>
            </a:r>
            <a:endParaRPr lang="en-US" sz="1100"/>
          </a:p>
        </c:rich>
      </c:tx>
      <c:layout/>
      <c:overlay val="0"/>
    </c:title>
    <c:autoTitleDeleted val="0"/>
    <c:plotArea>
      <c:layout/>
      <c:barChart>
        <c:barDir val="col"/>
        <c:grouping val="percentStacked"/>
        <c:varyColors val="0"/>
        <c:ser>
          <c:idx val="4"/>
          <c:order val="3"/>
          <c:tx>
            <c:strRef>
              <c:f>'Graphiques '!$A$9</c:f>
              <c:strCache>
                <c:ptCount val="1"/>
                <c:pt idx="0">
                  <c:v>Taux de recouvrement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'Graphiques '!$B$7:$G$7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'Graphiques '!$B$9:$G$9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4"/>
          <c:tx>
            <c:strRef>
              <c:f>'Graphiques '!$A$8</c:f>
              <c:strCache>
                <c:ptCount val="1"/>
                <c:pt idx="0">
                  <c:v>Taux de non recouvrement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numRef>
              <c:f>'Graphiques '!$B$7:$G$7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'Graphiques '!$B$8:$G$8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271104"/>
        <c:axId val="90269568"/>
      </c:barChart>
      <c:lineChart>
        <c:grouping val="standard"/>
        <c:varyColors val="0"/>
        <c:ser>
          <c:idx val="0"/>
          <c:order val="0"/>
          <c:tx>
            <c:strRef>
              <c:f>'Graphiques '!$A$10</c:f>
              <c:strCache>
                <c:ptCount val="1"/>
                <c:pt idx="0">
                  <c:v>Encaissements contentieux</c:v>
                </c:pt>
              </c:strCache>
            </c:strRef>
          </c:tx>
          <c:cat>
            <c:numRef>
              <c:f>'Graphiques '!$B$7:$G$7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'Graphiques '!$B$10:$G$10</c:f>
              <c:numCache>
                <c:formatCode>_("€"* #,##0.00_);_("€"* \(#,##0.00\);_("€"*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'Graphiques '!$A$11</c:f>
              <c:strCache>
                <c:ptCount val="1"/>
                <c:pt idx="0">
                  <c:v>Dossiers mis au contentieux</c:v>
                </c:pt>
              </c:strCache>
            </c:strRef>
          </c:tx>
          <c:cat>
            <c:numRef>
              <c:f>'Graphiques '!$B$7:$G$7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'Graphiques '!$B$11:$G$11</c:f>
              <c:numCache>
                <c:formatCode>_("€"* #,##0.00_);_("€"* \(#,##0.00\);_("€"*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'Graphiques '!$A$12</c:f>
              <c:strCache>
                <c:ptCount val="1"/>
                <c:pt idx="0">
                  <c:v>Contentieux au 1er janvier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cat>
            <c:numRef>
              <c:f>'Graphiques '!$B$7:$G$7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'Graphiques '!$B$12:$G$12</c:f>
              <c:numCache>
                <c:formatCode>_("€"* #,##0.00_);_("€"* \(#,##0.00\);_("€"*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53952"/>
        <c:axId val="90268032"/>
      </c:lineChart>
      <c:catAx>
        <c:axId val="9025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90268032"/>
        <c:crosses val="autoZero"/>
        <c:auto val="1"/>
        <c:lblAlgn val="ctr"/>
        <c:lblOffset val="100"/>
        <c:noMultiLvlLbl val="0"/>
      </c:catAx>
      <c:valAx>
        <c:axId val="90268032"/>
        <c:scaling>
          <c:orientation val="minMax"/>
        </c:scaling>
        <c:delete val="0"/>
        <c:axPos val="l"/>
        <c:majorGridlines/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crossAx val="90253952"/>
        <c:crosses val="autoZero"/>
        <c:crossBetween val="between"/>
      </c:valAx>
      <c:valAx>
        <c:axId val="90269568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crossAx val="90271104"/>
        <c:crosses val="max"/>
        <c:crossBetween val="between"/>
      </c:valAx>
      <c:catAx>
        <c:axId val="90271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026956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4262139200443202"/>
          <c:y val="0.25204661381797938"/>
          <c:w val="0.28524236326668567"/>
          <c:h val="0.59153156570530274"/>
        </c:manualLayout>
      </c:layout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511" l="0.70000000000000062" r="0.70000000000000062" t="0.75000000000000511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fr-FR" sz="1100"/>
              <a:t>Recouvrement des créances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'Graphiques '!$A$8</c:f>
              <c:strCache>
                <c:ptCount val="1"/>
                <c:pt idx="0">
                  <c:v>Taux de non recouvrement</c:v>
                </c:pt>
              </c:strCache>
            </c:strRef>
          </c:tx>
          <c:invertIfNegative val="0"/>
          <c:cat>
            <c:numRef>
              <c:f>'Graphiques '!$B$7:$G$7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'Graphiques '!$B$8:$G$8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'Graphiques '!$A$9</c:f>
              <c:strCache>
                <c:ptCount val="1"/>
                <c:pt idx="0">
                  <c:v>Taux de recouvrement</c:v>
                </c:pt>
              </c:strCache>
            </c:strRef>
          </c:tx>
          <c:invertIfNegative val="0"/>
          <c:cat>
            <c:numRef>
              <c:f>'Graphiques '!$B$7:$G$7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'Graphiques '!$B$9:$G$9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90298240"/>
        <c:axId val="90299776"/>
      </c:barChart>
      <c:catAx>
        <c:axId val="9029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90299776"/>
        <c:crosses val="autoZero"/>
        <c:auto val="1"/>
        <c:lblAlgn val="ctr"/>
        <c:lblOffset val="100"/>
        <c:noMultiLvlLbl val="0"/>
      </c:catAx>
      <c:valAx>
        <c:axId val="9029977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902982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fr-FR" sz="1100"/>
              <a:t>Santé</a:t>
            </a:r>
            <a:r>
              <a:rPr lang="fr-FR" sz="1100" baseline="0"/>
              <a:t> financière</a:t>
            </a:r>
            <a:endParaRPr lang="fr-FR" sz="11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054811367437261"/>
          <c:y val="0.14284353433456601"/>
          <c:w val="0.50534222485617353"/>
          <c:h val="0.809861387134914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'Graphiques '!$A$59</c:f>
              <c:strCache>
                <c:ptCount val="1"/>
                <c:pt idx="0">
                  <c:v>FdR</c:v>
                </c:pt>
              </c:strCache>
            </c:strRef>
          </c:tx>
          <c:invertIfNegative val="0"/>
          <c:cat>
            <c:numRef>
              <c:f>'Graphiques '!$B$58:$G$58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'Graphiques '!$B$59:$G$59</c:f>
              <c:numCache>
                <c:formatCode>_("€"* #,##0.00_);_("€"* \(#,##0.00\);_("€"*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2"/>
          <c:order val="1"/>
          <c:tx>
            <c:strRef>
              <c:f>'Graphiques '!$A$60</c:f>
              <c:strCache>
                <c:ptCount val="1"/>
                <c:pt idx="0">
                  <c:v>BFdR</c:v>
                </c:pt>
              </c:strCache>
            </c:strRef>
          </c:tx>
          <c:invertIfNegative val="0"/>
          <c:cat>
            <c:numRef>
              <c:f>'Graphiques '!$B$58:$G$58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'Graphiques '!$B$60:$G$60</c:f>
              <c:numCache>
                <c:formatCode>_("€"* #,##0.00_);_("€"* \(#,##0.00\);_("€"*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3"/>
          <c:order val="2"/>
          <c:tx>
            <c:strRef>
              <c:f>'Graphiques '!$A$61</c:f>
              <c:strCache>
                <c:ptCount val="1"/>
                <c:pt idx="0">
                  <c:v>Trésorerie</c:v>
                </c:pt>
              </c:strCache>
            </c:strRef>
          </c:tx>
          <c:invertIfNegative val="0"/>
          <c:cat>
            <c:numRef>
              <c:f>'Graphiques '!$B$58:$G$58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'Graphiques '!$B$61:$G$61</c:f>
              <c:numCache>
                <c:formatCode>_("€"* #,##0.00_);_("€"* \(#,##0.00\);_("€"*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138816"/>
        <c:axId val="79140352"/>
      </c:barChart>
      <c:lineChart>
        <c:grouping val="standard"/>
        <c:varyColors val="0"/>
        <c:ser>
          <c:idx val="4"/>
          <c:order val="3"/>
          <c:tx>
            <c:strRef>
              <c:f>'Graphiques '!$A$62</c:f>
              <c:strCache>
                <c:ptCount val="1"/>
                <c:pt idx="0">
                  <c:v>Autonomie financière </c:v>
                </c:pt>
              </c:strCache>
            </c:strRef>
          </c:tx>
          <c:cat>
            <c:numRef>
              <c:f>'Graphiques '!$B$58:$G$58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'Graphiques '!$B$62:$G$62</c:f>
              <c:numCache>
                <c:formatCode>_("€"* #,##0.00_);_("€"* \(#,##0.00\);_("€"*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38816"/>
        <c:axId val="79140352"/>
      </c:lineChart>
      <c:catAx>
        <c:axId val="7913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fr-FR"/>
          </a:p>
        </c:txPr>
        <c:crossAx val="79140352"/>
        <c:crosses val="autoZero"/>
        <c:auto val="1"/>
        <c:lblAlgn val="ctr"/>
        <c:lblOffset val="100"/>
        <c:noMultiLvlLbl val="0"/>
      </c:catAx>
      <c:valAx>
        <c:axId val="79140352"/>
        <c:scaling>
          <c:orientation val="minMax"/>
        </c:scaling>
        <c:delete val="0"/>
        <c:axPos val="l"/>
        <c:majorGridlines/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crossAx val="79138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559739574393022"/>
          <c:y val="0.3186787135479045"/>
          <c:w val="0.24641948802875518"/>
          <c:h val="0.39829807216590102"/>
        </c:manualLayout>
      </c:layout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Autres indicateurs santé financière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'Graphiques '!$A$66</c:f>
              <c:strCache>
                <c:ptCount val="1"/>
                <c:pt idx="0">
                  <c:v>Jours de FdR</c:v>
                </c:pt>
              </c:strCache>
            </c:strRef>
          </c:tx>
          <c:invertIfNegative val="0"/>
          <c:cat>
            <c:numRef>
              <c:f>'Graphiques '!$B$65:$G$65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'Graphiques '!$B$66:$G$66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'Graphiques '!$A$67</c:f>
              <c:strCache>
                <c:ptCount val="1"/>
                <c:pt idx="0">
                  <c:v>Jours de trésorerie</c:v>
                </c:pt>
              </c:strCache>
            </c:strRef>
          </c:tx>
          <c:invertIfNegative val="0"/>
          <c:cat>
            <c:numRef>
              <c:f>'Graphiques '!$B$65:$G$65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'Graphiques '!$B$67:$G$67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693568"/>
        <c:axId val="83695104"/>
      </c:barChart>
      <c:lineChart>
        <c:grouping val="standard"/>
        <c:varyColors val="0"/>
        <c:ser>
          <c:idx val="2"/>
          <c:order val="2"/>
          <c:tx>
            <c:strRef>
              <c:f>'Graphiques '!$A$68</c:f>
              <c:strCache>
                <c:ptCount val="1"/>
                <c:pt idx="0">
                  <c:v>taux de non recouvrement</c:v>
                </c:pt>
              </c:strCache>
            </c:strRef>
          </c:tx>
          <c:marker>
            <c:symbol val="none"/>
          </c:marker>
          <c:cat>
            <c:numRef>
              <c:f>'Graphiques '!$B$65:$G$65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'Graphiques '!$B$68:$G$68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710720"/>
        <c:axId val="83696640"/>
      </c:lineChart>
      <c:catAx>
        <c:axId val="8369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83695104"/>
        <c:crosses val="autoZero"/>
        <c:auto val="1"/>
        <c:lblAlgn val="ctr"/>
        <c:lblOffset val="100"/>
        <c:noMultiLvlLbl val="0"/>
      </c:catAx>
      <c:valAx>
        <c:axId val="83695104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crossAx val="83693568"/>
        <c:crosses val="autoZero"/>
        <c:crossBetween val="between"/>
      </c:valAx>
      <c:valAx>
        <c:axId val="83696640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crossAx val="83710720"/>
        <c:crosses val="max"/>
        <c:crossBetween val="between"/>
      </c:valAx>
      <c:catAx>
        <c:axId val="83710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8369664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5765160431729495"/>
          <c:y val="0.30845459317585683"/>
          <c:w val="0.19041967323371267"/>
          <c:h val="0.40277935258092729"/>
        </c:manualLayout>
      </c:layout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Evolution</a:t>
            </a:r>
            <a:r>
              <a:rPr lang="fr-FR" sz="1200" baseline="0"/>
              <a:t> des créances</a:t>
            </a:r>
            <a:endParaRPr lang="fr-FR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'Graphiques '!$A$13</c:f>
              <c:strCache>
                <c:ptCount val="1"/>
                <c:pt idx="0">
                  <c:v>Produits comptes 70</c:v>
                </c:pt>
              </c:strCache>
            </c:strRef>
          </c:tx>
          <c:invertIfNegative val="0"/>
          <c:cat>
            <c:numRef>
              <c:f>'Graphiques '!$B$7:$G$7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'Graphiques '!$B$13:$G$13</c:f>
              <c:numCache>
                <c:formatCode>_("€"* #,##0.00_);_("€"* \(#,##0.00\);_("€"*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'Graphiques '!$A$14</c:f>
              <c:strCache>
                <c:ptCount val="1"/>
                <c:pt idx="0">
                  <c:v>Reste à recouvrer</c:v>
                </c:pt>
              </c:strCache>
            </c:strRef>
          </c:tx>
          <c:invertIfNegative val="0"/>
          <c:cat>
            <c:numRef>
              <c:f>'Graphiques '!$B$7:$G$7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'Graphiques '!$B$14:$G$14</c:f>
              <c:numCache>
                <c:formatCode>_("€"* #,##0.00_);_("€"* \(#,##0.00\);_("€"*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552320"/>
        <c:axId val="82553856"/>
      </c:barChart>
      <c:catAx>
        <c:axId val="8255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2553856"/>
        <c:crosses val="autoZero"/>
        <c:auto val="1"/>
        <c:lblAlgn val="ctr"/>
        <c:lblOffset val="100"/>
        <c:noMultiLvlLbl val="0"/>
      </c:catAx>
      <c:valAx>
        <c:axId val="82553856"/>
        <c:scaling>
          <c:orientation val="minMax"/>
        </c:scaling>
        <c:delete val="0"/>
        <c:axPos val="l"/>
        <c:majorGridlines/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crossAx val="8255232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/>
            </a:pPr>
            <a:endParaRPr lang="fr-FR"/>
          </a:p>
        </c:txPr>
      </c:dTable>
    </c:plotArea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fr-FR" sz="1100"/>
              <a:t>Evolution des composantes du</a:t>
            </a:r>
            <a:r>
              <a:rPr lang="fr-FR" sz="1100" baseline="0"/>
              <a:t> besoin en fonds de roulement</a:t>
            </a:r>
            <a:endParaRPr lang="fr-FR" sz="11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955702934706631"/>
          <c:y val="0.14696991342971824"/>
          <c:w val="0.84751493399695788"/>
          <c:h val="0.6147158392033629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'Graphiques '!$A$110</c:f>
              <c:strCache>
                <c:ptCount val="1"/>
                <c:pt idx="0">
                  <c:v>stocks</c:v>
                </c:pt>
              </c:strCache>
            </c:strRef>
          </c:tx>
          <c:invertIfNegative val="0"/>
          <c:cat>
            <c:numRef>
              <c:f>'Graphiques '!$B$109:$G$109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'Graphiques '!$B$110:$G$110</c:f>
              <c:numCache>
                <c:formatCode>_("€"* #,##0.00_);_("€"* \(#,##0.00\);_("€"*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2"/>
          <c:order val="1"/>
          <c:tx>
            <c:strRef>
              <c:f>'Graphiques '!$A$111</c:f>
              <c:strCache>
                <c:ptCount val="1"/>
                <c:pt idx="0">
                  <c:v>créances</c:v>
                </c:pt>
              </c:strCache>
            </c:strRef>
          </c:tx>
          <c:invertIfNegative val="0"/>
          <c:cat>
            <c:numRef>
              <c:f>'Graphiques '!$B$109:$G$109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'Graphiques '!$B$111:$G$111</c:f>
              <c:numCache>
                <c:formatCode>_("€"* #,##0.00_);_("€"* \(#,##0.00\);_("€"*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3"/>
          <c:order val="2"/>
          <c:tx>
            <c:strRef>
              <c:f>'Graphiques '!$A$112</c:f>
              <c:strCache>
                <c:ptCount val="1"/>
                <c:pt idx="0">
                  <c:v>dettes</c:v>
                </c:pt>
              </c:strCache>
            </c:strRef>
          </c:tx>
          <c:invertIfNegative val="0"/>
          <c:cat>
            <c:numRef>
              <c:f>'Graphiques '!$B$109:$G$109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'Graphiques '!$B$112:$G$112</c:f>
              <c:numCache>
                <c:formatCode>_("€"* #,##0.00_);_("€"* \(#,##0.00\);_("€"*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748352"/>
        <c:axId val="83749888"/>
      </c:barChart>
      <c:catAx>
        <c:axId val="8374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3749888"/>
        <c:crosses val="autoZero"/>
        <c:auto val="1"/>
        <c:lblAlgn val="ctr"/>
        <c:lblOffset val="100"/>
        <c:noMultiLvlLbl val="0"/>
      </c:catAx>
      <c:valAx>
        <c:axId val="83749888"/>
        <c:scaling>
          <c:orientation val="minMax"/>
        </c:scaling>
        <c:delete val="0"/>
        <c:axPos val="l"/>
        <c:majorGridlines/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crossAx val="8374835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fr-FR"/>
          </a:p>
        </c:txPr>
      </c:dTable>
    </c:plotArea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18</xdr:row>
      <xdr:rowOff>0</xdr:rowOff>
    </xdr:from>
    <xdr:to>
      <xdr:col>2</xdr:col>
      <xdr:colOff>304800</xdr:colOff>
      <xdr:row>19</xdr:row>
      <xdr:rowOff>114300</xdr:rowOff>
    </xdr:to>
    <xdr:sp macro="" textlink="">
      <xdr:nvSpPr>
        <xdr:cNvPr id="4097" name="AutoShape 1" descr="data:image/jpeg;base64,/9j/4AAQSkZJRgABAQAAAQABAAD/2wCEAAkGBxMSEhUUEBQUFRQUGBQXFxUXFhkWFxcVGBYWFhcXFRYcHCghGBolHBUUITEhJikrLi4uGB8zODMtNyguLisBCgoKDg0OGxAQGywmICQ0OCwsNDUsLi8vLCwsLywsLDQvLywsLCwsLCwsLCwsLCwsLCwsLCwsLCwsLCwsLCwsLP/AABEIAO8A0wMBEQACEQEDEQH/xAAcAAEAAgMBAQEAAAAAAAAAAAAABQYCAwQHAQj/xABJEAABAwIEAQYJBwsDBAMAAAABAAIDBBEFEiExBhMiQVFhsQcUMnGBocHR8BUXNVJTkeEWIzRCcnN0kqKy0jOz8SRidYIlQ8L/xAAbAQEAAgMBAQAAAAAAAAAAAAAABAUBAgMGB//EADoRAAICAQEFBAcHAwQDAAAAAAABAgMRBAUSITFRExRBcRUyM2GBocEiNEJScrHRFpHwI3OC4QZDYv/aAAwDAQACEQMRAD8A9xQBAEAQBAEAQBAEAQBAEAQBAEAQBAcVfiLYrX77exRb9VGl8SRTp3byOT5fZ1ev8FH9JV/4/wDo7dwmPl9nV6/wT0lX/j/6HcJmyDFw/Rjb+n8FvDWqfqrPx/6NJ6Rw9Zkk3tU5EQyWQEAQBAEAQBAEAQBAEAQBAEAQBAEAQBAEAQHwlAU/GqjO/wA3wPUvN623fsL3SV7kCPUMlG6lpjI6wXWqp2PCOdligsst2HUIjbtr3L0Wn06qj7yjvudjO1STgEAQBAEAQBAEAQBAEAQBAEAQBAEAQBAEAQBAcmJzZWHt096j6mzcrZ2ohvTRS3uuST06rzEpZeT0CWFgzpoC82C3rrc3hGs7FBZZbcMoBGNte78V6LTaZVL3lHfe7H7jvUojhAEAQBAEAQBAEAQBAEAQBAEAQBAEAQBAEAQBAaZ6dr7Ztbdq5zqjP1jeFko8jX8nx9XrK592r6G/eLOpnFRsabgareNEIvKRrK2clhs3rqcwgCAIAgCAIAgCAIAgCAIAgCAIAgCAIAgCAIDRNVsbuVyndCPNnSNUpckRs+PMG3v7lCs2jBciVDQzfM45OIXdA9X/ACo0tpy8CQtnx8TX8vv+Le5aekrP8x/Bv3CBmziF3SO78FtHacvE1ez4+B1w4+0+V7lIhtKL5nCegkuRJQVrHbH71OhqIT5MiTpnHmjpXY5BAEAQBAEAQBAEAQBAEAQBAEAQBAEBqnnawXcVpOyMFlm8IObwiv4hjhOjPj09Kp9RtBvhEs6dElxkQ0kzneUfcq2Vkpc2T4wjHkYLQ2CAIAgCAyjkLfJNltGTjyZiUVLmS1BjTm6O29X4Kwo18o8JEG7RKXGJYqWqa8aH0K5qujYuBV2VSg+JvXU5hAEAQBAEAQBAEAQBAEAQBAEBy11YIxc7/G64X3xqjlnWqp2PCKnXV7pCdTbv/DsXnr9RK1l3TRGtHIo53Ommonv2Hx2BdqtPOzkjlZdCHMmKbh/6/wAegKzq2YvxECzX/lJCLCYx0dwUyOiriRZaqxm75Pj6vWV07tX0NO3s6muTCoz0e3vWktHVI2jqrER9Tw+D5Pu/BQ7Nmr8JJhr3+Ih6rDns3F+/7lW26WdfNE+vUQnyORRzudFJVujOh06vcu1V0q3lHK2qM1xLXhteJB29/wCK9BptSrV7ylvodb9x3KURwgCAIAgCAXQBAEAQBAfLoDBszS4tDgXN3aCLi+1x0Jh4yYyjGpnDG3PwVzssUI5Z0hBzeEU/EKwyOOunevN6i92y9xfUUquJyAKOdibwrB83Oft8bdatNLod77Uiu1Or3fsxLFDCGizR8dquYQjBYRVym5PLNi3NQgCAIAgMJIw4WIuFrKKksMzGTi8ogcVwbdzPjz+9VOq0P4ollp9Z+GRAOaQbHdVDTTwyzTTWUbqSpMbrjb41XSm11yyjS2tTWGXGhqhI2/T0+9ekouVkclDbU65YOldzkEBW+KeIJqaWmip4WzPqTKAHP5MAsDTvY9Dj9yk0UxsjKUnhL3dTjba4tJLOSBouP6g8m6WlY2GSoFKXNmzOEh35uXUDdd5aKHFRlxSzy8DlHUyeG48M45k34RalkdE50kfKtD4hkzuj1LwAczddFw0kXK1JPHzOuoaUMskeJ8VNJSyzhoeYwDlJsDdwG9tN1zor7SahnmbWz3IuRGcNcTTT1DqeogbE8RMmBbJygLHGwvoLHVdbqIwgpxlnjjlg0rtlKW7JY8RWVTBi8MZju8073CTO4WGZ/N5PyT599UjF93bzwzyx9Q2u1Sx4G/iXiCWCaGnpoRLNOHuAc/I0NYLm56T7lrTTGcXOTwkZsscWoxWWzu4bxU1VOyZ0bonOveN9wWkEg7gG2lxp0rS6vs5uKeTaubnHLWCr+C6onLJmuYORE05Epfd2fM0ZMnQLa3UrXRgmmnxwuBw0rlh8OGTg43q4nVM2WkD30sbHzVDZjBK1rhccmW6uIBG9/Mt9LGSgsy9Z4SxlGt0k5P7PLm84JbFcZBp2vZmLOSa8ZvKLcgdzv+4rzGulKzUdguDbx88F9o1GFPbe7PyyQWCV0k0fKPYGB1iyzs1wek6aKHtDS06a3s65uTXPhjD+pL0Wosvr35xwny45NbuIXwumf4uHw0zo2zOMga4coQBkbbXf/hXGztjQnXCc5falxSx4eZV63acozlGMeEebyepxEWFtrC3mUnGOBHzkh+IpC0Aje3tVXtGbik0WGhipZTILx5/X6lU94sLLsYDx5/X6k7xYOxgPHn9fqTvFg7GA8ef1+pO8WDsYDx5/X6k7xYOxgSuATOc/ndHuKsNn2SnPiQtbBRhwLEroqiBxzDLjM0fHV5lU67SZW9EstJqcfZkV1UpaknglbkdY7fFx7VO0Wo7OWCHq6d+OS2gr0SeSkPqApvFv0jhX7dT/ALbFM0/sLPh+5Gt9rD4lMZ+iU/8A5j3qb/7JfoIy9RfqLp4V/o5/7yH/AHAoWg9svj+xK1Xs2dXhK+jKn9lv97Vro/bxM6j2TIzh/wClXfwNP3hdLfu//JmkPa/A3V/07T/wj/73rEfusvMzL268jfxXRRSVdN/1T6apDZeSLWBwc2wz3zDKD5z0rWico1y+zmPiZtinNccM6PB3iktVQRSzuzSOLwXWAvle5ouALXsAtdXXGu5xjyNtPJyrTZxeC39Fm/iajvat9d7ReSNNL6j82VriOnD6/Es9Q6CPkaflMrQ7O0xtuCDrp2arsrXCivdjvSzw88nJwUrZ70sLHH+xsnt4mQ05miCzSRYlojs026NLLx6nKe0FKaw9/iun2j027GOi3YvK3eH9jp4Ips8EA6mN/BdtdV2m0LF/9HPS2bmig/cRVdh0b5cTFRVPp6ds0Ie0MD850yEi2bR1tl62luuFShHLwzzdqU5TcpYWT1yDyRbUWHcqpk9EJxP5I9HeqnanJFns/mVxUpahAEAQBATXDXl/HUVZ7N9cga/1Czq9Kcxe0EEHYrDSawzKbTyioYzSZH9hXnNZT2cy80tu/A4GusbjcKIm08olNZWC5YPUZ4x2dx+CvS6O3frKDU17kzuUojnJVYbFJJHJIwOfCXGN2t2lwAdbzgBbKcopxT4PmauKbTfgcg4apcrWck3K2XlwLnSb6++637ezOc+GPga9lDGMe87MRw6OojMc7A9jrXaew3B7DdaQnKDzF4ZtKKksM+4hQxzxujmaHsfo5pvY636PMEhKUHvRfESipLDNcGFQsl5VjAJCxsebW+Ruzd+xZdknHdb4cwoRTyjOTD43StmLAZWAta/pDXbjtCwpyUd3PAbqznxNGM4HT1YDamJsgbq2+4vvYjUXsPuW1ds63mDwYnXGfrI6qKjZCxscTWsY0Wa1osAFpKTk8yfE2jFRWEYUOHxwhwhYGBznPIGgL3WzG3ReyzKcpeszEYqPIrfGeDU0rmvlhY6QADMRqR0A9YGu6havX36eG7XJrJM0ukqulvTjkiXxAtLSOaRYjs2t9y85GcoyU0+K4/Eu3BSjuvlyLHwnQNjYA0Wa0aDqv+HerzRb1knbY8t8X5sqNXuwSrhwSOmt4Xo5phNLBG6UWOYjci1sw2daw36lbxvsjHcUngrXVBvLXEmAuR0IHifyR6O9VO1OSLLZ/MripS1OjDx+cHpXbT+0Ryu9Qtww6Pq9a9F3avoUneLOo+To+r1lO619DHeLOo+To+r1lO619B3izqZxUbGm7Rr51tCiEHlGsrpSWGdC7HMICJ4gp8zL9PwR8dqr9oVb0Mk3RWbs8FUC8+XRPcMzalvx1j2q22ZZx3St18OGSxq6Koi+IsTfTxZ44xIb2OaVsLGCx5z3u0A2+9daa1OWG8fDJzsm4rKR84dqppYuUndTuzOJZ4u4vYGWFgXnynXzaiw2WLoxjLEc/EzXJtZePgcPF3FUdHE5zTHJKCwcjyga+ziBfLqdAb7Lpp9PK2WOKXXBpbcoL3k5VVTIml8r2sYLXc9wa0XNhcnQarhGLk8JZOrkorLZ9ZVMc9zGvaXtALmBwLmg7FzdxdN14zjgN5Zwa6vEYYi1ssscbn6ND3taXHqaCdfQsxhKXJZMOUVzZ0PkABLiAALknQADck9AWq4m2TmosUgmJEM0UhGpDJGvsO2xNlvKucPWTXwNYzjL1WmRWJ8StgrYqaTI1ksbn8q54aAQSA2x0N7da6woc6nNeD5HOdqjNRfiRnGVaWSRhoaczw05nhlhbdt/KOp0CotVVG2U95v7KzwTfLrjkveW2nsdcY4S4vHF4/t1fuI6WVrQS4hoG5JAA85KpoQlN7sU2+i4stZzjBb0nhFzwKRjog6NzXtOzmkOBtpoRp0L0+nqlXDdksMoL7FOeU8mbsYpw/kzPCJL5cnKMz5urLe9+xSuynje3XjyI3aQzjKydy0NyB4n8kejvVTtTkiy2fzK4qUtTbTS5XAldKp7kt40sjvRwS/5Qu6vUPerH0nLoQfR8R+ULur1D3p6TkPR8R+ULur1D3p6Tl0Ho+JLYVVmVpJ7LetWGlvdscsg6mpVywjvUsjhAc9c27Hea/3arleswZ0qeJopErbOI6ie9eWksSaPRReUjvwJ9pB6O+3tUvQyxaRtZHNZcF6Moij+FKQBtFmaXs8chLo2jMXtFyWBn6xOwHTdTtCsuePysi6p8I56mzwaxOa2rJikhY+oc+OORhjswtbazTsPN1LGtae7xTeOPiNMmt7hjiUzH6VhixSQtaZG1sYa8gZgC8XAO4Cm1Se9UvDdI84rE3jjkuvhb+i5/PF/usUHZ/3iPx/Ylar2T/zxPuB/TFf+6pv7Ut+7Q82Yh7aXwI+fCIqzFa6KcZm+LwhpsC5lwNYyQcp1K6K2VWnhKPV/HzNHBTukn0LTiZFLQyWHKCCB1hIb5xHHbnnpvbXzqJD/AFLV4Zf7kiX2K/JFE4RieMSpZHsp2cvRmVrYGGNoa+xAeOl3uVhqGuxklnhLHHiRKU+1TeOK8Cbx2lZLjNK2VjXt8XlOVwBFwXEGxXCqTjppNdTpYk74p9CM8JH+vS/xA7lVUetqP0P6Flbyp/UvqRfFTQfFmnVrqiIEHYjXQjpUPYTxK6S5qD+hJ2wsxrXWSLT4N2Brq9jQA1tU7K0aAc0bDo2Cu7pOVdUnzcUVNaSnNLqVLiOlYWYrIWNMjKuANfYZmgubcNO4urCmTzWvDdf1IlsVib8co9gi8keYdyqHzLBEJxP5I9HeqjanJFns/mVxUpahAEAQBAWrhz/T+72q/wBnezKbX+uS6sSCEBrn8l3mPctLPVZtD1kUer8t3nXlrfXZ6Kv1Ub8J/wBQfHSF10ntUc9T7Muq9OefK7xngstSyB1O5glp5452iS4Y4s/VcQCR8edSNPbGttS5NY/ucboOSW74PJ0cM0lVGx5rZWvkke54a0ksjabWYwkAkbn0+la3SrbXZrCXzM1xmk99lRxvg2ueapkLqYw1MzZrvc9sjSCDlsGEbqZVqqluuWcxWCPOix7yWMN5LRx1g0lZRyQQlge8xkF5IbZr2uNyAegHoUXS2qq1TlyJF0HODijm4YwapZVVFVWGEPnbG0MhLiAGC1yXAdi2utg4RhDPDqa1wkpuUvE5Mc4frfGpp6GSFvjETInGQua6It/Xjyg32G/St67quzULE+Dz5ms6577lF8yer8MfJRPpjJme+AxGVw3cWZC9wHWdVHjYo2qaXjnB1lFuG77it8NcN1sVTTy1Pi+SnpvF28k55cQAA0kOaNVJuvqlCUYZy3nica6pqacscFgm63BXvxCCqaW5I4pI3NN813XLS3SxGuuoXCNyVMq/FvJ0lW3Yp9CB48w10ssLmkDk5WvN+lthe2m6qZ6qGnlapJ/bi4rzeCyhRK6Ne7+FpvyIfHqB8zWGMtD4pGyAOvlJb0EjUKBszWV6acu0T3ZRcXjmsk3X6ad8Y7jWYvPH3Ft4EwqSFk0kxYZKiV0jgy+VtwAACdSvQyvrtjFV5xFY48+BSdlOEpb+Mt54ETivB9RJHXtaYr1U8Usd3OsGscCc/N0OnRdTK9TCLg3ngmn8SPOmTUl1eS+RiwA6gFAJSIPifyR6O9VO1OSLLZ/MripS1NtLEHOAO2q6VRUp4ZpZJxjlE5+To6/WfcrX0YupXekPcPydHX6z7k9F+8ekPcPydHX6z7k9FrqPSHuJPDaMxAi9xpb1qdpqHUsEO+7tHk7VJOAQGmrdZjvN36Lna8QZvWszRR53Xc7zleVm8yZ6KCxFHZgjLyD0d4UnRRzajhq3isuS9KUIQBAEBrqJ2xtc97g1jQXOcTYNaBcknoACyk28Iw3jifKeobI1r43BzHAOa4G4IOoIPSEaaeGE8rKMKOujlzGJ7Xhjix2VwdleN2m2xFxosyhKPrLAUk+R0LUyEAQEBxNDoD5vd7QqjacOCkWWgn4FdVMWpZeF61skZyuDrEjQ35zdHA9uy9Dot+Mdyaw+f+fIpNXuuW9F5XInFPIYQEDxP5I9HeqnanJFls/mVxUpanRQOAeCe1dqGlYmzlcswLSMXj6+73q+79UU/dLB8sR9fd7079UO6WD5Yj6+73p36od0sNtPiDHmzb+r3rpXqYWPETnZRKCyzrUg4hAR2Nz5Y/P7Pxsoets3ayVpIb0ynrzZek1w1FdxPxp/yrPZsMy3iv188RwWdXpUFX47xSeBtMKZ7WOnqI4S4tDwA+4vlO9jYqVpa4Tct5clk4XzlHG74vB94MxSeU1UdS9sjqeYxh7WZMwsDq25trdY1NcI7socMrIpnJ5UvAg+OeKZKaSXkKxgfG1h8WNM5+pt5U45rbg5rH2rvpdOrEt6PPxz9Dnfdut4ly8MFm4mkLsNqXHd1LMfSYXHRRqFi+K96/c7Wezfkc/g+hlbQwGWQPDo4jGAzJkZkFmE3Oc/92i21bi7ZYWOLz7zGnTVayzXwFXOmZVFwYMlXOwZGBmjcti627td1nVwUXHHika6eTlvZ6lfx7iqsjfWSxSRtiopIo+RMeblQ+wJdJe7TvsFIq01TUItPMlnOeRxsumnJrki48VV74KOeaIgPZGXNJFwDp0dKh0QU7VFkq2TjBtEBwxjVWaxkFTKyVstK2pBEYjLC51suhN+nXuUi+qvs3OCxh455ONdk99Rk88Mm7wg4iIxG3xpsDnZzlMDp3PGmoy+SBrqosdNG6L3ob3/AC3fmyR27qksS3fhkrnDdc+enZJJbM7NewsNHEexeb2tpYabVSqr5LHzSZebPvnfp42T5vPybRt8HFVk5fqNTL3N9ittoXdnqKv9uP1K7SVb9Vv65fQ34zxVWMfVTRSRiGkmii5Ex5uUDyAXGTNdp1Ow6ld00VSjFY4yWc5+hVWWzi5Po8YPRmOuAetVxMIPifyR6O9VO1OSLLZ/MripS1CAIAgCAmuGvL+Ooqz2Z65A1/qFnV6U58KAquP1mZ1ht7PjVUGvv35bqLnRVbscsiVXE4t2BU2Vl+v4Pr7l6LQ1blZR6yzengk1OIhTfCPvQfx1N3lTdH+P9LIup/B5mXA36RiX8Uf7VjVepX5G1HrT8yo8aVrI5cXjkOV87aTkgQeflawusbW0sVM00HKNTXJZyRbZKMrE/HGC/wCOtJwycAEk0kgAGpJ5E6AKupeL4+f1Jtns35G3gv8AQKT9xD/Y1Y1PtpebM0+zj5ER4NmEMrAQQfHajQ6dDF21ry4fpX1OOm4b3n/BS+KZg04pTnNy1RPTuhjyuJkaCDdthYqdQs9nPwSefcRrn68fFtYPQ+Ox/wDG1P7o+xVul9vHzJt/sn5FfwD6Upv/ABkX96k2/d5frOMPbL9Jv4vrI4MTo5pzkiEVQ0vLSRcggDQHXULSiDnROMeeUZtkoWxk+RB8GQEUEDrb8oD6JXj2Lz3/AJDW++Sl5fsi82NYnplHz/c0cIHmT/xMv/5Wm3H/AKtX+3H6m2y/Ut/XL6HE11Hy9V45DJLK+aPkomPkYXh1hcBpDT169S9Jo7LZ6ap1tY3eL4cH0KPVQrjfYpc88F1R7SwaBQSSiJx+nc8ANF/QetVuvqlZhRRO0VkYcWQnyTL1eo+5Vfc7en7lh3qvqPkmXq9Tvcnc7en7/wAGe9V9R8ky9Xqd7k7nb0/f+B3qvqPkmXq9Tvcnc7en7/wO9V9R8ky9Xqd7k7nb0/f+B3qvqSeB0j2P5w37D1HsU7Q0Trn9pEPWWxnDgywK4Kwi8ZxAMaQN/jRQNZqVXHdRL0tDnLLKm9xJudyvPttvLLtLCwdeFUpe8dnf8aqRpaXZNHHUWKEC5xsDQANgvTRiorCKBvLyzJZMHxzQd0B8DANkB8dGDuAfOLpxMYRlZDJ8a222iABo+9ADGL3sLjY21CDB9cL7oD4GDqHV6EAcwHcA+dActfRB7LADs6PQo+ppVscPmdqLezlkp09OWOsvN2wlCWGX1clJZRhG7K4OG4WIzlDkzMoKXMs+FYuHCzt/jf3q70utU1iRUajSOLzEmAVZEE+oAgCAIAgCAjMSxVrBYHXr9yg6nWRrWFzJdGlc3llVnnLzcqgssc3llzCCgsIxijLjYLEYuTwjaUlFZZb8IoRG3tK9FpNOqo+8otTc7JEgphGCAIAgCAIAgCAIAgCAIAgI3FcNEguN/jUdqhavSq1ZXMlabUOt4fIqk8JYbFefnW4PDLqE1JZRg0kahaptPKN2k+DJOhxlzNDt8dCnUa6UODId2jjPiicpsXY7s9f4q1q1tcyunpJxOxtQw7OH3qSrYPkzg65LmjPOOsLbKNcMxdO0buH3rV2QXNmVCT5I5KjFY29PsUezWVwO0NLORC12Nudo3b1fiqy/aEpcIlhToox4yIh7yTcm5Vc5NvLJySSwj7HGXGwWYxcnhCUlFZZZ8HwvIMzt/j1K80ejUFvSKfVapze7EmFZEEIAgCAIAgCAIAgCAIAgCAIAgOKvw9sg7e9Rr9NG1HenUSrZWa3C3sO1x8feqO7STrZb1amEzhIUQkhAbG1Dhs4rdWTXiauuL8DPxx/1vUPctu3s6mvZQ6GLqh5/WPcsO2b8TKrivA1FczcIDrpMPe87Ed6kVaadjOFuohBFlw7C2xjUXPx96vNPpI1rjzKm/UysJFTCKEAQBAEAQBAEAQBAEAQBAEAQBAEBi9gIsRcLDimsMym1yI6rwdj9tPjr3UK3QwmSq9XOJFT4A4eT7/xUCzZs1yJkNfF8zjkwuQdHePYostJavAkLU1s1eIv6vWtO72dDft4GxmGSHo7/AGBbx0lj8DV6mtHXBgLzvp6lIhs6b5nCeuguRKUmCMbvv8dJU+rQQhxZCs1s5ciTjiDRZosp0YqKwiJKTlxZmtjAQBAEAQBAEAQBAEAQBAEAQBAEAQBAEAQBAEAQBAEAQBAEAQBAEAQFZ4/4jkoIGyxNY8ukDLPvaxa430O+ilaShXT3WyPqLnVHKKB87tV9hB/X/krD0ZX1ZD7/AD6IfO7VfYQf1/5J6Mr6sd/n0Q+d2q+wg/r/AMk9GV9WO/z6IfO7VfYQf1/5J6Mr6sd/n0Ruo/CnWyyNjjp4XPe4NaBn1J/9lrLZ1UU25PCMx1tknhJHrFFymQcsWF/62QENv1C5JPn7lUSxn7PIso5xxN6wZIziLE/F4Hy5mtLQS3OCWl3Q3QjU7DzrSye7FslaLT94ujXhvPTn5/Dmed/OhU/Yw/1+9Q+9y6I9R/Ten/PL5fwPnQqfsYf6/ene5dEP6bo/PL5fwPnQqfsYf6/ene5dEP6bo/PL5fwPnQqfsYf6/ene5dEP6bo/PL5fwei8N4g6opopngB0jcxAvYana6mVy3opnl9bQqNROqLyk8EktyKEAQBAEAQBAEAQBAEAQBAef+Gn9Cj/AHzf7Hqx2b7V+RC1/s/ieLK7KkIAgCA9T8CmGRnlqg6yNIjb/wBrS0OJHadvQetVO07Hwh4cyy0EFxl4nqyqSxCA1VELXtLXgOa4EEEXBB6wsNZ4G0ZOElKLw0fn3F4DHPKxwALZHiwFho42yjoFrWVTJYk0fS9NNTphJeKX7HItTuEAQHunAn0fTfse0q0o9mj55tf77Z5k8upXBAEAQBAEAQBAEAQBAEAQHn/hp/Qo/wB83+x6sdm+1fkQtf7P4niyuypCA68Mw2SofkibcgFziSGtY0bue46NaOsrSdkYLMjaEHN4R0T4BUNOkb3tPkuY1xa8dbLtBI7bLVXwfibypmvAuXgexUQVMtPLdpmDctxa0jb809RIJtf6tulQdo178FNeBK0U92Ti/E9kVMWgQHBi9I+RmWNwaSRcknyb62t+tba4KA8i8IWFPgq3udqybnMdvcBrWkE/WBHrBVbqItTz1PebE1MLdLGEeceD+n9ysrgXAQBAe6cCfR9N+x7SrSj2aPnm1/vtnmTy6lcEAQBAEAQBAEAQBAEAQBAef+Gn9Cj/AHzf7Hqx2b7V+RC1/s/ieLK7KkzhjzODbgXNruNgO0nqWG8LJlLLL3wjUtmnbSU8N6MEPqHuHOlDASHzO2bHmtaP0a3Kr9RFwg7Jv7Xh7vL3+8m0tSkoRX2fH3loxjD2UhMlLini5PO5GaQSseeoAku167OKi1zdvCdefelgkziocYzx5m7gziGrrJOVkihhp2iz5QCOXk8hoa536tyD6AL9C11NFdS3U25dOgptnY8tYX7l9UAmBAfCUB4v4SK0yV0jczi2MNaGkmwOUF1gdr3G3Uq3USzPHQ93sOlQ0kZY4yy/nwKsuBchAEB7pwJ9H037HtKtKPZo+ebX++2eZPLqVwQBAEAQBAEAQBAEAQBAEBVvCHw9LXU7IoSwObIHnOSBYNcOgHXUKVpL40z3pEfU1O2OEee/NNW/aQfzO/xVl6Sq6Mg9xs6ofNNW/aQfzO/xT0lV0Y7jZ1R30Hgvq8pjmqWMhvmLI7uzu251wBsNCb26lyltCvO9GPE6R0c8Yb4G/CvBdLceNTfm4zeOOM5tb3N87crb2F9NVrZtCOPsLi+bMw0Tz9p8uRaK7Dq0gchyRe3Rj5pczY+i7IY4mszAX1OyiwnV+LOPcufxbbJMoWeHzf0wT2DULoYw2SV8ryS58jz5TjvlbsxvU0bKPZNSllLCOsIuKw3k6asvyO5LKX2OTNo3NbTMR0XXN5xwO1e7vLf5eOOeCgN4bxgOLhWNuTc89xHoaWWA7LKJ2V3PePSPX7Kcd108PJfvnJF1Hg5rZHF8ksTnON3OLnEk9Z5q0emm3lslw2/o4RUYxkkuXBfyYfNlV/Xh/md/isd1n7jf+otN+WXy/kfNlV/Xh/md/indZ+4f1Fpvyy+X8j5s6v68P8zv8U7rP3D+otN+WXy/k9J4ZoHU9LFC8gujblJG17nZTa4uMUmeV118b9RO2PJvJJrciBAEAQBAEAQBAEAQBAEAQEPxJUFrYg0yNzTR5nRtc4iNt3vByg6ODcn/AL6a2QEdLitRy7CyORzS+UFhBaMgfDHcHJpZvLSWcddgdQABn8vVTouUbTAfmnyWc5+YO2jZlDNSSDcXFgL9KA78HrJZZJi9rmRsIjYDYZnMc8PeBlvlNmkHMQRbQdIHPXVdT4hI+SPkakseGticZsjyS2NwcG3du1x060BG0uOGnLYWROfzZZHavv8A/a7JGHsBe93Jh2Xe0hdsLkDeMWnkcxwZIzdhaGuynNVtibJd0elo4nu22l8xQHThWJzzSxh0bmM5MyPNi0HOXZIyHNvmaLX1Gt+qxAlaaeXNLysbWRsI5NwfmL2ZQXOc23NINxbXZAV/CqypjjbI9j5OUbJK4Oc/MyNpzBoYWaS2eGBl9cgN73QG08RT2DvFyQBNdoD75myRRstmYNDnkdf6rLjdAZ1OOVTGPf4sDkIGUOkJJEAmeQBHqAbsHW4W0ugPkuNTtc88k5zWmQ2s7UMhhIDDkFrySO3voxxHUAJrCi8xMMt85F3XtoTrbRo2vbb790B1oAgCAIAgCAIAgCAIAgCAIDgxmsZCwOklMTS5rcwbmu5xytbbKdSSANNyAgOCPE43NY5lW5wkcWNs2O+YEtcCCy7bFrgb7EW3QHWHjX/q9iAdYdCdgeboUALgDY1WtyLfmb3GhHk79iA+nYnxo2Byk/mrB3UeboexAaTSM5Qu5ccq0XccsOcC1rnmXGml+pAbXPA1NVYWB1MOx2Pk7aFAaa6rbC1jpKp4bI4NYQxjsziCQG5Yzcmxt1oDZTTtky5KokuGYC0QcRa98pZcadiA3GNwteodqco0i1d1Dmb6HRAa5HBou6qsL5bnkQM31b5d+xAbHxkXLqhwAsTcRCwO1+ZogNbngXvVWsAT/o6A7E83QG4QHdTOBaCHZx9bTXt00+5AbUAQBAEAQBAEAQBAEAQBAEBCcX4ZJU04iisHctTPJzFhDYp45XZXAGzrMsO0hAQFJwxUsFO0iJ3IeMguD8pmEkscgfIHRu5zsrs46STY66AZxcHPDZXkM5c1L5WDNzDEa3xsNJDLhx0BJzWI00QGviDhSoqMthEDkrg4F5s11RLC9gPMPKMAiOYc0m4selAdVXgVS5s0bWRZZKyGpDjIb5Y56eQtLcm5bC/p3I7SAODEMKfAIfGGsEcVRUymqYczy2Zs4DXx2B15YB1i4fm9hcZQN8XDtQ6lhZaLNGzDmCzzzm0z87n3MZy3uLAg9qAlMTwWWWGkjADeRljfJaQtIY1r2nK9rRd/OGwaN9kBxVXDMwrGVEeR7IuSDWSPOZxZDLHyhcG3DxynWQ4F1wDYoDnp+EZyx8M7g+KWWOoc4PLXsmLSZjHzdLSBj2m++bbRAPkuem5KSdsFS93L05B5gLqiozMkHNIGcZeUbbzXtYgfMW4Xq5DWOaYr1tPPA5pcQGWBZSlpDdQGukzaaF5tdAbcU4YqHmo5MRhs2R2Vz72kEsDi5juTvGCyLVvOBc1pAGqAtOD07o4mteAHAvJsQ7d7jckNaCTe5sBqSgO1AEAQBAEAQBAEAQBAEAQBAf/Z"/>
        <xdr:cNvSpPr>
          <a:spLocks noChangeAspect="1" noChangeArrowheads="1"/>
        </xdr:cNvSpPr>
      </xdr:nvSpPr>
      <xdr:spPr bwMode="auto">
        <a:xfrm>
          <a:off x="1504950" y="4533900"/>
          <a:ext cx="304800" cy="304800"/>
        </a:xfrm>
        <a:prstGeom prst="rect">
          <a:avLst/>
        </a:prstGeom>
        <a:noFill/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643466</xdr:colOff>
      <xdr:row>21</xdr:row>
      <xdr:rowOff>25401</xdr:rowOff>
    </xdr:from>
    <xdr:to>
      <xdr:col>15</xdr:col>
      <xdr:colOff>101600</xdr:colOff>
      <xdr:row>33</xdr:row>
      <xdr:rowOff>84668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76199</xdr:colOff>
      <xdr:row>11</xdr:row>
      <xdr:rowOff>50800</xdr:rowOff>
    </xdr:from>
    <xdr:to>
      <xdr:col>5</xdr:col>
      <xdr:colOff>719665</xdr:colOff>
      <xdr:row>19</xdr:row>
      <xdr:rowOff>16933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677333</xdr:colOff>
      <xdr:row>11</xdr:row>
      <xdr:rowOff>59267</xdr:rowOff>
    </xdr:from>
    <xdr:to>
      <xdr:col>15</xdr:col>
      <xdr:colOff>101600</xdr:colOff>
      <xdr:row>19</xdr:row>
      <xdr:rowOff>93133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604837</xdr:colOff>
      <xdr:row>15</xdr:row>
      <xdr:rowOff>126205</xdr:rowOff>
    </xdr:from>
    <xdr:to>
      <xdr:col>10</xdr:col>
      <xdr:colOff>733425</xdr:colOff>
      <xdr:row>31</xdr:row>
      <xdr:rowOff>57150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219075</xdr:colOff>
      <xdr:row>15</xdr:row>
      <xdr:rowOff>104774</xdr:rowOff>
    </xdr:from>
    <xdr:to>
      <xdr:col>4</xdr:col>
      <xdr:colOff>390525</xdr:colOff>
      <xdr:row>31</xdr:row>
      <xdr:rowOff>57150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352425</xdr:colOff>
      <xdr:row>69</xdr:row>
      <xdr:rowOff>47625</xdr:rowOff>
    </xdr:from>
    <xdr:to>
      <xdr:col>16</xdr:col>
      <xdr:colOff>363009</xdr:colOff>
      <xdr:row>94</xdr:row>
      <xdr:rowOff>114300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288923</xdr:colOff>
      <xdr:row>69</xdr:row>
      <xdr:rowOff>83607</xdr:rowOff>
    </xdr:from>
    <xdr:to>
      <xdr:col>8</xdr:col>
      <xdr:colOff>161924</xdr:colOff>
      <xdr:row>94</xdr:row>
      <xdr:rowOff>85725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738188</xdr:colOff>
      <xdr:row>32</xdr:row>
      <xdr:rowOff>28575</xdr:rowOff>
    </xdr:from>
    <xdr:to>
      <xdr:col>7</xdr:col>
      <xdr:colOff>123825</xdr:colOff>
      <xdr:row>49</xdr:row>
      <xdr:rowOff>83343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152701</xdr:colOff>
      <xdr:row>121</xdr:row>
      <xdr:rowOff>81643</xdr:rowOff>
    </xdr:from>
    <xdr:to>
      <xdr:col>6</xdr:col>
      <xdr:colOff>285750</xdr:colOff>
      <xdr:row>139</xdr:row>
      <xdr:rowOff>68036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114904</xdr:colOff>
      <xdr:row>140</xdr:row>
      <xdr:rowOff>24190</xdr:rowOff>
    </xdr:from>
    <xdr:to>
      <xdr:col>5</xdr:col>
      <xdr:colOff>760488</xdr:colOff>
      <xdr:row>157</xdr:row>
      <xdr:rowOff>119440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680357</xdr:colOff>
      <xdr:row>140</xdr:row>
      <xdr:rowOff>0</xdr:rowOff>
    </xdr:from>
    <xdr:to>
      <xdr:col>14</xdr:col>
      <xdr:colOff>509513</xdr:colOff>
      <xdr:row>157</xdr:row>
      <xdr:rowOff>95250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T25"/>
  <sheetViews>
    <sheetView view="pageLayout" zoomScale="80" zoomScalePageLayoutView="80" workbookViewId="0">
      <selection activeCell="I7" sqref="I7"/>
    </sheetView>
  </sheetViews>
  <sheetFormatPr baseColWidth="10" defaultRowHeight="14.4" x14ac:dyDescent="0.3"/>
  <cols>
    <col min="1" max="1" width="17.44140625" customWidth="1"/>
    <col min="2" max="2" width="4.33203125" customWidth="1"/>
    <col min="3" max="4" width="15.33203125" customWidth="1"/>
    <col min="5" max="5" width="14.5546875" customWidth="1"/>
    <col min="6" max="7" width="15.33203125" customWidth="1"/>
    <col min="8" max="8" width="14.33203125" customWidth="1"/>
    <col min="9" max="9" width="16.33203125" bestFit="1" customWidth="1"/>
    <col min="10" max="10" width="15" customWidth="1"/>
    <col min="11" max="11" width="14.44140625" customWidth="1"/>
    <col min="12" max="12" width="16.33203125" bestFit="1" customWidth="1"/>
    <col min="13" max="13" width="13.6640625" customWidth="1"/>
    <col min="14" max="14" width="14.6640625" customWidth="1"/>
    <col min="15" max="15" width="17.5546875" customWidth="1"/>
    <col min="16" max="16" width="13.44140625" customWidth="1"/>
    <col min="17" max="17" width="14.6640625" customWidth="1"/>
    <col min="18" max="18" width="16.33203125" bestFit="1" customWidth="1"/>
    <col min="19" max="19" width="13.109375" customWidth="1"/>
    <col min="20" max="20" width="15.33203125" customWidth="1"/>
  </cols>
  <sheetData>
    <row r="1" spans="1:20" ht="21" x14ac:dyDescent="0.4">
      <c r="A1" s="165" t="s">
        <v>22</v>
      </c>
      <c r="B1" s="165"/>
      <c r="C1" s="165"/>
      <c r="D1" s="165"/>
      <c r="E1" s="165"/>
      <c r="F1" s="165"/>
      <c r="G1" s="165"/>
      <c r="H1" s="165"/>
      <c r="I1" s="165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ht="21" x14ac:dyDescent="0.4">
      <c r="A2" s="14"/>
      <c r="B2" s="70"/>
      <c r="C2" s="27"/>
      <c r="D2" s="27"/>
      <c r="E2" s="27"/>
      <c r="F2" s="27"/>
      <c r="G2" s="27"/>
      <c r="H2" s="27"/>
      <c r="I2" s="14"/>
      <c r="J2" s="14"/>
      <c r="K2" s="14"/>
      <c r="L2" s="14"/>
      <c r="M2" s="14"/>
      <c r="N2" s="14"/>
      <c r="O2" s="27"/>
      <c r="P2" s="27"/>
      <c r="Q2" s="27"/>
      <c r="R2" s="11"/>
      <c r="S2" s="11"/>
      <c r="T2" s="11"/>
    </row>
    <row r="3" spans="1:20" x14ac:dyDescent="0.3">
      <c r="A3" s="166" t="s">
        <v>28</v>
      </c>
      <c r="B3" s="166"/>
      <c r="C3" s="166"/>
      <c r="D3" s="166"/>
      <c r="E3" s="166"/>
      <c r="F3" s="166"/>
      <c r="G3" s="166"/>
      <c r="H3" s="166"/>
      <c r="I3" s="166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</row>
    <row r="6" spans="1:20" ht="34.5" customHeight="1" x14ac:dyDescent="0.3">
      <c r="C6" s="42">
        <v>2009</v>
      </c>
      <c r="D6" s="43">
        <v>2010</v>
      </c>
      <c r="E6" s="44">
        <v>2011</v>
      </c>
      <c r="F6" s="45">
        <v>2012</v>
      </c>
      <c r="G6" s="46">
        <v>2013</v>
      </c>
      <c r="H6" s="47">
        <v>2014</v>
      </c>
      <c r="I6" s="51" t="s">
        <v>69</v>
      </c>
    </row>
    <row r="7" spans="1:20" ht="33.75" customHeight="1" x14ac:dyDescent="0.3">
      <c r="A7" s="39" t="s">
        <v>0</v>
      </c>
      <c r="B7" s="39"/>
      <c r="C7" s="40"/>
      <c r="D7" s="40"/>
      <c r="E7" s="40"/>
      <c r="F7" s="40"/>
      <c r="G7" s="40"/>
      <c r="H7" s="40"/>
      <c r="I7" s="50" t="str">
        <f>IF(ISERROR((H7-C7)/C7),"",(H7-C7)/C7)</f>
        <v/>
      </c>
    </row>
    <row r="8" spans="1:20" ht="34.5" customHeight="1" x14ac:dyDescent="0.3">
      <c r="A8" s="39" t="s">
        <v>1</v>
      </c>
      <c r="B8" s="73" t="s">
        <v>96</v>
      </c>
      <c r="C8" s="40"/>
      <c r="D8" s="40"/>
      <c r="E8" s="40"/>
      <c r="F8" s="40"/>
      <c r="G8" s="40"/>
      <c r="H8" s="40"/>
      <c r="I8" s="50" t="str">
        <f>IF(ISERROR((H8-C8)/C8),"",(H8-C8)/C8)</f>
        <v/>
      </c>
    </row>
    <row r="9" spans="1:20" ht="34.5" customHeight="1" x14ac:dyDescent="0.3">
      <c r="A9" s="39" t="s">
        <v>23</v>
      </c>
      <c r="B9" s="39" t="s">
        <v>71</v>
      </c>
      <c r="C9" s="5" t="str">
        <f>IF(ISERROR(C8/C7),"",C8/C7)</f>
        <v/>
      </c>
      <c r="D9" s="5" t="str">
        <f t="shared" ref="D9:H9" si="0">IF(ISERROR(D8/D7),"",D8/D7)</f>
        <v/>
      </c>
      <c r="E9" s="5" t="str">
        <f t="shared" si="0"/>
        <v/>
      </c>
      <c r="F9" s="5" t="str">
        <f t="shared" si="0"/>
        <v/>
      </c>
      <c r="G9" s="5" t="str">
        <f t="shared" si="0"/>
        <v/>
      </c>
      <c r="H9" s="5" t="str">
        <f t="shared" si="0"/>
        <v/>
      </c>
    </row>
    <row r="25" spans="1:4" x14ac:dyDescent="0.3">
      <c r="A25" s="158" t="s">
        <v>98</v>
      </c>
      <c r="D25" s="157"/>
    </row>
  </sheetData>
  <sheetProtection autoFilter="0"/>
  <mergeCells count="2">
    <mergeCell ref="A1:I1"/>
    <mergeCell ref="A3:I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&amp;L&amp;"-,Gras"&amp;14&amp;KFF0000&amp;F</oddHeader>
    <oddFooter>&amp;L&amp;Z&amp;F&amp;R&amp;D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view="pageLayout" zoomScale="90" zoomScalePageLayoutView="90" workbookViewId="0">
      <selection activeCell="C8" sqref="C8"/>
    </sheetView>
  </sheetViews>
  <sheetFormatPr baseColWidth="10" defaultRowHeight="14.4" x14ac:dyDescent="0.3"/>
  <cols>
    <col min="1" max="1" width="17.33203125" customWidth="1"/>
    <col min="2" max="8" width="14.88671875" customWidth="1"/>
  </cols>
  <sheetData>
    <row r="1" spans="1:8" ht="18" x14ac:dyDescent="0.35">
      <c r="A1" s="168" t="s">
        <v>172</v>
      </c>
      <c r="B1" s="168"/>
      <c r="C1" s="168"/>
      <c r="D1" s="168"/>
      <c r="E1" s="168"/>
      <c r="F1" s="168"/>
      <c r="G1" s="168"/>
      <c r="H1" s="168"/>
    </row>
    <row r="4" spans="1:8" ht="28.8" x14ac:dyDescent="0.3">
      <c r="B4" s="53">
        <v>2009</v>
      </c>
      <c r="C4" s="54">
        <v>2010</v>
      </c>
      <c r="D4" s="55">
        <v>2011</v>
      </c>
      <c r="E4" s="56">
        <v>2012</v>
      </c>
      <c r="F4" s="57">
        <v>2013</v>
      </c>
      <c r="G4" s="58">
        <v>2014</v>
      </c>
      <c r="H4" s="59" t="s">
        <v>69</v>
      </c>
    </row>
    <row r="5" spans="1:8" ht="37.200000000000003" customHeight="1" x14ac:dyDescent="0.3">
      <c r="A5" s="62" t="s">
        <v>158</v>
      </c>
      <c r="B5" s="15"/>
      <c r="C5" s="15">
        <f>B6</f>
        <v>0</v>
      </c>
      <c r="D5" s="15">
        <f>C6</f>
        <v>0</v>
      </c>
      <c r="E5" s="15">
        <f>D6</f>
        <v>0</v>
      </c>
      <c r="F5" s="15">
        <f>E6</f>
        <v>0</v>
      </c>
      <c r="G5" s="15">
        <f>F6</f>
        <v>0</v>
      </c>
      <c r="H5" s="116"/>
    </row>
    <row r="6" spans="1:8" ht="37.200000000000003" customHeight="1" x14ac:dyDescent="0.3">
      <c r="A6" s="62" t="s">
        <v>159</v>
      </c>
      <c r="B6" s="3"/>
      <c r="C6" s="3"/>
      <c r="D6" s="3"/>
      <c r="E6" s="3"/>
      <c r="F6" s="3"/>
      <c r="G6" s="3"/>
      <c r="H6" s="116"/>
    </row>
    <row r="7" spans="1:8" ht="37.200000000000003" customHeight="1" x14ac:dyDescent="0.3">
      <c r="A7" s="62" t="s">
        <v>155</v>
      </c>
      <c r="B7" s="115">
        <f>(B5+B6)/2</f>
        <v>0</v>
      </c>
      <c r="C7" s="115">
        <f t="shared" ref="C7:G7" si="0">(C5+C6)/2</f>
        <v>0</v>
      </c>
      <c r="D7" s="115">
        <f t="shared" si="0"/>
        <v>0</v>
      </c>
      <c r="E7" s="115">
        <f t="shared" si="0"/>
        <v>0</v>
      </c>
      <c r="F7" s="115">
        <f t="shared" si="0"/>
        <v>0</v>
      </c>
      <c r="G7" s="115">
        <f t="shared" si="0"/>
        <v>0</v>
      </c>
      <c r="H7" s="5" t="str">
        <f>IF(ISERROR((G7-B7)/B7),"",(G7-B7)/B7)</f>
        <v/>
      </c>
    </row>
    <row r="8" spans="1:8" ht="18.600000000000001" customHeight="1" x14ac:dyDescent="0.3"/>
    <row r="9" spans="1:8" ht="37.200000000000003" customHeight="1" x14ac:dyDescent="0.3">
      <c r="A9" s="62" t="s">
        <v>156</v>
      </c>
      <c r="B9" s="3"/>
      <c r="C9" s="3"/>
      <c r="D9" s="3"/>
      <c r="E9" s="3"/>
      <c r="F9" s="3"/>
      <c r="G9" s="3"/>
      <c r="H9" s="5" t="str">
        <f>IF(ISERROR((G9-B9)/B9),"",(G9-B9)/B9)</f>
        <v/>
      </c>
    </row>
    <row r="10" spans="1:8" ht="37.200000000000003" customHeight="1" x14ac:dyDescent="0.3">
      <c r="A10" s="62" t="s">
        <v>157</v>
      </c>
      <c r="B10" s="6" t="str">
        <f>IF(ISERROR(B7/B9),"",B7/B9)</f>
        <v/>
      </c>
      <c r="C10" s="6" t="str">
        <f t="shared" ref="C10:G10" si="1">IF(ISERROR(C7/C9),"",C7/C9)</f>
        <v/>
      </c>
      <c r="D10" s="6" t="str">
        <f t="shared" si="1"/>
        <v/>
      </c>
      <c r="E10" s="6" t="str">
        <f t="shared" si="1"/>
        <v/>
      </c>
      <c r="F10" s="6" t="str">
        <f t="shared" si="1"/>
        <v/>
      </c>
      <c r="G10" s="6" t="str">
        <f t="shared" si="1"/>
        <v/>
      </c>
      <c r="H10" s="116"/>
    </row>
    <row r="11" spans="1:8" ht="33.75" customHeight="1" x14ac:dyDescent="0.3"/>
    <row r="12" spans="1:8" ht="33.75" customHeight="1" x14ac:dyDescent="0.3"/>
    <row r="13" spans="1:8" ht="33.75" customHeight="1" x14ac:dyDescent="0.3"/>
  </sheetData>
  <sheetProtection autoFilter="0"/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&amp;L&amp;"-,Gras"&amp;14&amp;KFF0000&amp;F</oddHeader>
    <oddFooter>&amp;L&amp;Z&amp;F&amp;R&amp;D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view="pageLayout" topLeftCell="A31" zoomScale="90" zoomScalePageLayoutView="90" workbookViewId="0">
      <selection activeCell="A22" sqref="A22"/>
    </sheetView>
  </sheetViews>
  <sheetFormatPr baseColWidth="10" defaultRowHeight="14.4" x14ac:dyDescent="0.3"/>
  <cols>
    <col min="1" max="1" width="21.88671875" customWidth="1"/>
    <col min="2" max="6" width="13.33203125" customWidth="1"/>
    <col min="7" max="8" width="13.44140625" customWidth="1"/>
  </cols>
  <sheetData>
    <row r="1" spans="1:18" ht="27.6" customHeight="1" x14ac:dyDescent="0.3">
      <c r="A1" s="165" t="s">
        <v>166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</row>
    <row r="4" spans="1:18" ht="49.2" customHeight="1" x14ac:dyDescent="0.3">
      <c r="A4" s="122" t="s">
        <v>170</v>
      </c>
      <c r="B4" s="53">
        <v>2009</v>
      </c>
      <c r="C4" s="54">
        <v>2010</v>
      </c>
      <c r="D4" s="55">
        <v>2011</v>
      </c>
      <c r="E4" s="56">
        <v>2012</v>
      </c>
      <c r="F4" s="57">
        <v>2013</v>
      </c>
      <c r="G4" s="58">
        <v>2014</v>
      </c>
      <c r="H4" s="118" t="s">
        <v>165</v>
      </c>
      <c r="P4" s="181" t="s">
        <v>173</v>
      </c>
      <c r="Q4" s="181"/>
      <c r="R4" s="181"/>
    </row>
    <row r="5" spans="1:18" s="63" customFormat="1" ht="48.75" customHeight="1" x14ac:dyDescent="0.3">
      <c r="A5" s="62" t="s">
        <v>160</v>
      </c>
      <c r="B5" s="3"/>
      <c r="C5" s="3"/>
      <c r="D5" s="3"/>
      <c r="E5" s="3"/>
      <c r="F5" s="3"/>
      <c r="G5" s="3"/>
      <c r="H5" s="3"/>
      <c r="R5" s="36"/>
    </row>
    <row r="6" spans="1:18" s="63" customFormat="1" ht="30.75" customHeight="1" x14ac:dyDescent="0.3">
      <c r="A6" s="62" t="s">
        <v>176</v>
      </c>
      <c r="B6" s="3"/>
      <c r="C6" s="3"/>
      <c r="D6" s="3"/>
      <c r="E6" s="3"/>
      <c r="F6" s="3"/>
      <c r="G6" s="3"/>
      <c r="H6" s="3"/>
      <c r="R6" s="36"/>
    </row>
    <row r="7" spans="1:18" s="63" customFormat="1" ht="30.75" customHeight="1" x14ac:dyDescent="0.3">
      <c r="A7" s="62" t="s">
        <v>161</v>
      </c>
      <c r="B7" s="3"/>
      <c r="C7" s="3"/>
      <c r="D7" s="3"/>
      <c r="E7" s="3"/>
      <c r="F7" s="3"/>
      <c r="G7" s="3"/>
      <c r="H7" s="3"/>
    </row>
    <row r="8" spans="1:18" s="63" customFormat="1" ht="30.75" customHeight="1" x14ac:dyDescent="0.3">
      <c r="A8" s="62" t="s">
        <v>162</v>
      </c>
      <c r="B8" s="3"/>
      <c r="C8" s="3"/>
      <c r="D8" s="3"/>
      <c r="E8" s="3"/>
      <c r="F8" s="3"/>
      <c r="G8" s="3"/>
      <c r="H8" s="3"/>
    </row>
    <row r="9" spans="1:18" s="63" customFormat="1" ht="31.2" customHeight="1" x14ac:dyDescent="0.3">
      <c r="A9" s="62" t="s">
        <v>163</v>
      </c>
      <c r="B9" s="3"/>
      <c r="C9" s="3"/>
      <c r="D9" s="3"/>
      <c r="E9" s="3"/>
      <c r="F9" s="3"/>
      <c r="G9" s="3"/>
      <c r="H9" s="3"/>
    </row>
    <row r="10" spans="1:18" s="63" customFormat="1" ht="31.2" customHeight="1" x14ac:dyDescent="0.3">
      <c r="A10" s="117" t="s">
        <v>164</v>
      </c>
      <c r="B10" s="3">
        <f>SUM(B5:B9)</f>
        <v>0</v>
      </c>
      <c r="C10" s="3">
        <f t="shared" ref="C10:H10" si="0">SUM(C5:C9)</f>
        <v>0</v>
      </c>
      <c r="D10" s="3">
        <f t="shared" si="0"/>
        <v>0</v>
      </c>
      <c r="E10" s="3">
        <f t="shared" si="0"/>
        <v>0</v>
      </c>
      <c r="F10" s="3">
        <f t="shared" si="0"/>
        <v>0</v>
      </c>
      <c r="G10" s="3">
        <f t="shared" si="0"/>
        <v>0</v>
      </c>
      <c r="H10" s="3">
        <f t="shared" si="0"/>
        <v>0</v>
      </c>
    </row>
    <row r="13" spans="1:18" ht="49.95" customHeight="1" x14ac:dyDescent="0.3"/>
    <row r="14" spans="1:18" ht="31.95" customHeight="1" x14ac:dyDescent="0.3"/>
    <row r="15" spans="1:18" ht="31.95" customHeight="1" x14ac:dyDescent="0.3"/>
    <row r="16" spans="1:18" ht="31.95" customHeight="1" x14ac:dyDescent="0.3"/>
    <row r="17" spans="1:7" ht="31.95" customHeight="1" x14ac:dyDescent="0.3"/>
    <row r="18" spans="1:7" ht="31.95" customHeight="1" x14ac:dyDescent="0.3"/>
    <row r="19" spans="1:7" ht="31.95" customHeight="1" x14ac:dyDescent="0.3"/>
    <row r="22" spans="1:7" ht="63" customHeight="1" x14ac:dyDescent="0.3">
      <c r="A22" s="121" t="s">
        <v>177</v>
      </c>
      <c r="B22" s="53">
        <v>2009</v>
      </c>
      <c r="C22" s="54">
        <v>2010</v>
      </c>
      <c r="D22" s="55">
        <v>2011</v>
      </c>
      <c r="E22" s="56">
        <v>2012</v>
      </c>
      <c r="F22" s="57">
        <v>2013</v>
      </c>
      <c r="G22" s="58">
        <v>2014</v>
      </c>
    </row>
    <row r="23" spans="1:7" ht="32.4" customHeight="1" x14ac:dyDescent="0.3">
      <c r="A23" s="119" t="s">
        <v>58</v>
      </c>
      <c r="B23" s="120"/>
      <c r="C23" s="120"/>
      <c r="D23" s="120"/>
      <c r="E23" s="120"/>
      <c r="F23" s="120"/>
      <c r="G23" s="120"/>
    </row>
    <row r="24" spans="1:7" ht="32.4" customHeight="1" x14ac:dyDescent="0.3">
      <c r="A24" s="119" t="s">
        <v>167</v>
      </c>
      <c r="B24" s="120"/>
      <c r="C24" s="120"/>
      <c r="D24" s="120"/>
      <c r="E24" s="120"/>
      <c r="F24" s="120"/>
      <c r="G24" s="120"/>
    </row>
    <row r="25" spans="1:7" ht="32.4" customHeight="1" x14ac:dyDescent="0.3">
      <c r="A25" s="119" t="s">
        <v>168</v>
      </c>
      <c r="B25" s="120"/>
      <c r="C25" s="120"/>
      <c r="D25" s="120"/>
      <c r="E25" s="120"/>
      <c r="F25" s="120"/>
      <c r="G25" s="120"/>
    </row>
    <row r="26" spans="1:7" ht="32.4" customHeight="1" x14ac:dyDescent="0.3">
      <c r="A26" s="119" t="s">
        <v>169</v>
      </c>
      <c r="B26" s="120"/>
      <c r="C26" s="120"/>
      <c r="D26" s="120"/>
      <c r="E26" s="120"/>
      <c r="F26" s="120"/>
      <c r="G26" s="120"/>
    </row>
    <row r="27" spans="1:7" ht="32.4" customHeight="1" x14ac:dyDescent="0.3">
      <c r="A27" s="119" t="s">
        <v>70</v>
      </c>
      <c r="B27" s="120"/>
      <c r="C27" s="120"/>
      <c r="D27" s="120"/>
      <c r="E27" s="120"/>
      <c r="F27" s="120"/>
      <c r="G27" s="120"/>
    </row>
    <row r="28" spans="1:7" ht="32.4" customHeight="1" x14ac:dyDescent="0.3">
      <c r="A28" s="119" t="s">
        <v>62</v>
      </c>
      <c r="B28" s="120">
        <f t="shared" ref="B28:F28" si="1">SUM(B23:B27)</f>
        <v>0</v>
      </c>
      <c r="C28" s="120">
        <f t="shared" si="1"/>
        <v>0</v>
      </c>
      <c r="D28" s="120">
        <f t="shared" si="1"/>
        <v>0</v>
      </c>
      <c r="E28" s="120">
        <f t="shared" si="1"/>
        <v>0</v>
      </c>
      <c r="F28" s="120">
        <f t="shared" si="1"/>
        <v>0</v>
      </c>
      <c r="G28" s="120">
        <f>SUM(G23:G27)</f>
        <v>0</v>
      </c>
    </row>
  </sheetData>
  <sheetProtection autoFilter="0"/>
  <mergeCells count="2">
    <mergeCell ref="P4:R4"/>
    <mergeCell ref="A1:R1"/>
  </mergeCells>
  <pageMargins left="0.70866141732283472" right="0.70866141732283472" top="0.74803149606299213" bottom="0.74803149606299213" header="0.31496062992125984" footer="0.31496062992125984"/>
  <pageSetup paperSize="8" scale="50" orientation="landscape" r:id="rId1"/>
  <headerFooter>
    <oddHeader>&amp;L&amp;"-,Gras"&amp;14&amp;KFF0000&amp;F</oddHeader>
    <oddFooter>&amp;L&amp;Z&amp;F&amp;R&amp;D &amp;T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P121"/>
  <sheetViews>
    <sheetView tabSelected="1" view="pageLayout" zoomScale="80" zoomScaleNormal="90" zoomScaleSheetLayoutView="50" zoomScalePageLayoutView="80" workbookViewId="0">
      <selection activeCell="E8" sqref="E8"/>
    </sheetView>
  </sheetViews>
  <sheetFormatPr baseColWidth="10" defaultRowHeight="14.4" x14ac:dyDescent="0.3"/>
  <cols>
    <col min="1" max="1" width="25.44140625" bestFit="1" customWidth="1"/>
    <col min="2" max="7" width="14" bestFit="1" customWidth="1"/>
    <col min="8" max="8" width="4.5546875" customWidth="1"/>
    <col min="9" max="9" width="14.6640625" customWidth="1"/>
  </cols>
  <sheetData>
    <row r="1" spans="1:15" x14ac:dyDescent="0.3">
      <c r="A1" s="69"/>
    </row>
    <row r="2" spans="1:15" x14ac:dyDescent="0.3">
      <c r="A2" s="69"/>
    </row>
    <row r="3" spans="1:15" ht="12.75" customHeight="1" x14ac:dyDescent="0.3">
      <c r="A3" s="26"/>
      <c r="B3" s="26"/>
      <c r="C3" s="26"/>
      <c r="O3" s="36" t="s">
        <v>48</v>
      </c>
    </row>
    <row r="4" spans="1:15" x14ac:dyDescent="0.3">
      <c r="A4" s="26"/>
      <c r="B4" s="26"/>
      <c r="C4" s="26"/>
      <c r="O4" s="36" t="s">
        <v>51</v>
      </c>
    </row>
    <row r="5" spans="1:15" x14ac:dyDescent="0.3">
      <c r="A5" s="26"/>
      <c r="B5" s="26"/>
      <c r="C5" s="26"/>
      <c r="G5" s="30"/>
      <c r="O5" s="35" t="s">
        <v>64</v>
      </c>
    </row>
    <row r="7" spans="1:15" x14ac:dyDescent="0.3">
      <c r="A7" s="20" t="s">
        <v>38</v>
      </c>
      <c r="B7" s="42">
        <v>2009</v>
      </c>
      <c r="C7" s="43">
        <v>2010</v>
      </c>
      <c r="D7" s="44">
        <v>2011</v>
      </c>
      <c r="E7" s="45">
        <v>2012</v>
      </c>
      <c r="F7" s="46">
        <v>2013</v>
      </c>
      <c r="G7" s="47">
        <v>2014</v>
      </c>
    </row>
    <row r="8" spans="1:15" x14ac:dyDescent="0.3">
      <c r="A8" s="17" t="s">
        <v>23</v>
      </c>
      <c r="B8" s="18" t="str">
        <f>Recouvrement!C9</f>
        <v/>
      </c>
      <c r="C8" s="18" t="str">
        <f>Recouvrement!D9</f>
        <v/>
      </c>
      <c r="D8" s="18" t="str">
        <f>Recouvrement!E9</f>
        <v/>
      </c>
      <c r="E8" s="18" t="str">
        <f>Recouvrement!F9</f>
        <v/>
      </c>
      <c r="F8" s="18" t="str">
        <f>Recouvrement!G9</f>
        <v/>
      </c>
      <c r="G8" s="18" t="str">
        <f>Recouvrement!H9</f>
        <v/>
      </c>
    </row>
    <row r="9" spans="1:15" x14ac:dyDescent="0.3">
      <c r="A9" s="17" t="s">
        <v>44</v>
      </c>
      <c r="B9" s="25" t="str">
        <f>IF(ISERROR(100%-B8),"",100%-B8)</f>
        <v/>
      </c>
      <c r="C9" s="25" t="str">
        <f t="shared" ref="C9:G9" si="0">IF(ISERROR(100%-C8),"",100%-C8)</f>
        <v/>
      </c>
      <c r="D9" s="25" t="str">
        <f t="shared" si="0"/>
        <v/>
      </c>
      <c r="E9" s="25" t="str">
        <f t="shared" si="0"/>
        <v/>
      </c>
      <c r="F9" s="25" t="str">
        <f t="shared" si="0"/>
        <v/>
      </c>
      <c r="G9" s="25" t="str">
        <f t="shared" si="0"/>
        <v/>
      </c>
    </row>
    <row r="10" spans="1:15" x14ac:dyDescent="0.3">
      <c r="A10" s="17" t="s">
        <v>41</v>
      </c>
      <c r="B10" s="19">
        <f>Contentieux!C7</f>
        <v>0</v>
      </c>
      <c r="C10" s="19">
        <f>Contentieux!D7</f>
        <v>0</v>
      </c>
      <c r="D10" s="19">
        <f>Contentieux!E7</f>
        <v>0</v>
      </c>
      <c r="E10" s="19">
        <f>Contentieux!F7</f>
        <v>0</v>
      </c>
      <c r="F10" s="19">
        <f>Contentieux!G7</f>
        <v>0</v>
      </c>
      <c r="G10" s="19">
        <f>Contentieux!H7</f>
        <v>0</v>
      </c>
    </row>
    <row r="11" spans="1:15" x14ac:dyDescent="0.3">
      <c r="A11" s="17" t="s">
        <v>42</v>
      </c>
      <c r="B11" s="19">
        <f>Contentieux!C8</f>
        <v>0</v>
      </c>
      <c r="C11" s="19">
        <f>Contentieux!D8</f>
        <v>0</v>
      </c>
      <c r="D11" s="19">
        <f>Contentieux!E8</f>
        <v>0</v>
      </c>
      <c r="E11" s="19">
        <f>Contentieux!F8</f>
        <v>0</v>
      </c>
      <c r="F11" s="19">
        <f>Contentieux!G8</f>
        <v>0</v>
      </c>
      <c r="G11" s="19">
        <f>Contentieux!H8</f>
        <v>0</v>
      </c>
    </row>
    <row r="12" spans="1:15" x14ac:dyDescent="0.3">
      <c r="A12" s="17" t="s">
        <v>43</v>
      </c>
      <c r="B12" s="19">
        <f>Contentieux!C6</f>
        <v>0</v>
      </c>
      <c r="C12" s="19">
        <f>Contentieux!D6</f>
        <v>0</v>
      </c>
      <c r="D12" s="19">
        <f>Contentieux!E6</f>
        <v>0</v>
      </c>
      <c r="E12" s="19">
        <f>Contentieux!F6</f>
        <v>0</v>
      </c>
      <c r="F12" s="19">
        <f>Contentieux!G6</f>
        <v>0</v>
      </c>
      <c r="G12" s="19">
        <f>Contentieux!H6</f>
        <v>0</v>
      </c>
      <c r="H12" s="4"/>
    </row>
    <row r="13" spans="1:15" x14ac:dyDescent="0.3">
      <c r="A13" s="28" t="s">
        <v>46</v>
      </c>
      <c r="B13" s="29">
        <f>Recouvrement!C7</f>
        <v>0</v>
      </c>
      <c r="C13" s="29">
        <f>Recouvrement!D7</f>
        <v>0</v>
      </c>
      <c r="D13" s="29">
        <f>Recouvrement!E7</f>
        <v>0</v>
      </c>
      <c r="E13" s="29">
        <f>Recouvrement!F7</f>
        <v>0</v>
      </c>
      <c r="F13" s="29">
        <f>Recouvrement!G7</f>
        <v>0</v>
      </c>
      <c r="G13" s="29">
        <f>Recouvrement!H7</f>
        <v>0</v>
      </c>
    </row>
    <row r="14" spans="1:15" x14ac:dyDescent="0.3">
      <c r="A14" s="28" t="s">
        <v>47</v>
      </c>
      <c r="B14" s="29">
        <f>Recouvrement!C8</f>
        <v>0</v>
      </c>
      <c r="C14" s="29">
        <f>Recouvrement!D8</f>
        <v>0</v>
      </c>
      <c r="D14" s="29">
        <f>Recouvrement!E8</f>
        <v>0</v>
      </c>
      <c r="E14" s="29">
        <f>Recouvrement!F8</f>
        <v>0</v>
      </c>
      <c r="F14" s="29">
        <f>Recouvrement!G8</f>
        <v>0</v>
      </c>
      <c r="G14" s="29">
        <f>Recouvrement!H8</f>
        <v>0</v>
      </c>
    </row>
    <row r="58" spans="1:15" x14ac:dyDescent="0.3">
      <c r="A58" s="21" t="s">
        <v>39</v>
      </c>
      <c r="B58" s="42">
        <v>2009</v>
      </c>
      <c r="C58" s="43">
        <v>2010</v>
      </c>
      <c r="D58" s="44">
        <v>2011</v>
      </c>
      <c r="E58" s="45">
        <v>2012</v>
      </c>
      <c r="F58" s="46">
        <v>2013</v>
      </c>
      <c r="G58" s="47">
        <v>2014</v>
      </c>
      <c r="O58" s="36" t="s">
        <v>48</v>
      </c>
    </row>
    <row r="59" spans="1:15" x14ac:dyDescent="0.3">
      <c r="A59" s="17" t="s">
        <v>10</v>
      </c>
      <c r="B59" s="19">
        <f>FdR!C22</f>
        <v>0</v>
      </c>
      <c r="C59" s="19">
        <f>FdR!D22</f>
        <v>0</v>
      </c>
      <c r="D59" s="19">
        <f>FdR!E22</f>
        <v>0</v>
      </c>
      <c r="E59" s="19">
        <f>FdR!F22</f>
        <v>0</v>
      </c>
      <c r="F59" s="19">
        <f>FdR!G22</f>
        <v>0</v>
      </c>
      <c r="G59" s="19">
        <f>FdR!H22</f>
        <v>0</v>
      </c>
      <c r="O59" s="36" t="s">
        <v>65</v>
      </c>
    </row>
    <row r="60" spans="1:15" x14ac:dyDescent="0.3">
      <c r="A60" s="17" t="s">
        <v>17</v>
      </c>
      <c r="B60" s="19">
        <f>BFdr!C18</f>
        <v>0</v>
      </c>
      <c r="C60" s="19">
        <f>BFdr!D18</f>
        <v>0</v>
      </c>
      <c r="D60" s="19">
        <f>BFdr!E18</f>
        <v>0</v>
      </c>
      <c r="E60" s="19">
        <f>BFdr!F18</f>
        <v>0</v>
      </c>
      <c r="F60" s="19">
        <f>BFdr!G18</f>
        <v>0</v>
      </c>
      <c r="G60" s="19">
        <f>BFdr!H18</f>
        <v>0</v>
      </c>
      <c r="O60" s="35" t="s">
        <v>66</v>
      </c>
    </row>
    <row r="61" spans="1:15" x14ac:dyDescent="0.3">
      <c r="A61" s="17" t="s">
        <v>16</v>
      </c>
      <c r="B61" s="19">
        <f>Trésorerie!C15</f>
        <v>0</v>
      </c>
      <c r="C61" s="19">
        <f>Trésorerie!D15</f>
        <v>0</v>
      </c>
      <c r="D61" s="19">
        <f>Trésorerie!E15</f>
        <v>0</v>
      </c>
      <c r="E61" s="19">
        <f>Trésorerie!F15</f>
        <v>0</v>
      </c>
      <c r="F61" s="19">
        <f>Trésorerie!G15</f>
        <v>0</v>
      </c>
      <c r="G61" s="19">
        <f>Trésorerie!H15</f>
        <v>0</v>
      </c>
      <c r="O61" s="35" t="s">
        <v>64</v>
      </c>
    </row>
    <row r="62" spans="1:15" x14ac:dyDescent="0.3">
      <c r="A62" s="23" t="s">
        <v>49</v>
      </c>
      <c r="B62" s="22">
        <f>B59-BFdr!C12-BFdr!C13</f>
        <v>0</v>
      </c>
      <c r="C62" s="22">
        <f>C59-BFdr!D12-BFdr!D13</f>
        <v>0</v>
      </c>
      <c r="D62" s="22">
        <f>D59-BFdr!E12-BFdr!E13</f>
        <v>0</v>
      </c>
      <c r="E62" s="22">
        <f>E59-BFdr!F12-BFdr!F13</f>
        <v>0</v>
      </c>
      <c r="F62" s="22">
        <f>F59-BFdr!G12-BFdr!G13</f>
        <v>0</v>
      </c>
      <c r="G62" s="22">
        <f>G59-BFdr!H12-BFdr!H13</f>
        <v>0</v>
      </c>
    </row>
    <row r="63" spans="1:15" x14ac:dyDescent="0.3">
      <c r="A63" t="s">
        <v>50</v>
      </c>
    </row>
    <row r="65" spans="1:7" x14ac:dyDescent="0.3">
      <c r="B65" s="42">
        <v>2009</v>
      </c>
      <c r="C65" s="43">
        <v>2010</v>
      </c>
      <c r="D65" s="44">
        <v>2011</v>
      </c>
      <c r="E65" s="45">
        <v>2012</v>
      </c>
      <c r="F65" s="46">
        <v>2013</v>
      </c>
      <c r="G65" s="47">
        <v>2014</v>
      </c>
    </row>
    <row r="66" spans="1:7" x14ac:dyDescent="0.3">
      <c r="A66" s="7" t="s">
        <v>40</v>
      </c>
      <c r="B66" s="24" t="str">
        <f>'Jours de FDR'!C12</f>
        <v/>
      </c>
      <c r="C66" s="24" t="str">
        <f>'Jours de FDR'!D12</f>
        <v/>
      </c>
      <c r="D66" s="24" t="str">
        <f>'Jours de FDR'!E12</f>
        <v/>
      </c>
      <c r="E66" s="24" t="str">
        <f>'Jours de FDR'!F12</f>
        <v/>
      </c>
      <c r="F66" s="24" t="str">
        <f>'Jours de FDR'!G12</f>
        <v/>
      </c>
      <c r="G66" s="24" t="str">
        <f>'Jours de FDR'!H12</f>
        <v/>
      </c>
    </row>
    <row r="67" spans="1:7" x14ac:dyDescent="0.3">
      <c r="A67" s="7" t="s">
        <v>19</v>
      </c>
      <c r="B67" s="24" t="str">
        <f>'J de Trésorerie'!C13</f>
        <v/>
      </c>
      <c r="C67" s="24" t="str">
        <f>'J de Trésorerie'!D13</f>
        <v/>
      </c>
      <c r="D67" s="24" t="str">
        <f>'J de Trésorerie'!E13</f>
        <v/>
      </c>
      <c r="E67" s="24" t="str">
        <f>'J de Trésorerie'!F13</f>
        <v/>
      </c>
      <c r="F67" s="24" t="str">
        <f>'J de Trésorerie'!G13</f>
        <v/>
      </c>
      <c r="G67" s="24" t="str">
        <f>'J de Trésorerie'!H13</f>
        <v/>
      </c>
    </row>
    <row r="68" spans="1:7" x14ac:dyDescent="0.3">
      <c r="A68" s="7" t="s">
        <v>45</v>
      </c>
      <c r="B68" s="18" t="str">
        <f>Recouvrement!C9</f>
        <v/>
      </c>
      <c r="C68" s="18" t="str">
        <f>Recouvrement!D9</f>
        <v/>
      </c>
      <c r="D68" s="18" t="str">
        <f>Recouvrement!E9</f>
        <v/>
      </c>
      <c r="E68" s="18" t="str">
        <f>Recouvrement!F9</f>
        <v/>
      </c>
      <c r="F68" s="18" t="str">
        <f>Recouvrement!G9</f>
        <v/>
      </c>
      <c r="G68" s="18" t="str">
        <f>Recouvrement!H9</f>
        <v/>
      </c>
    </row>
    <row r="103" spans="1:16" x14ac:dyDescent="0.3">
      <c r="A103" s="26"/>
    </row>
    <row r="104" spans="1:16" x14ac:dyDescent="0.3">
      <c r="A104" s="26"/>
    </row>
    <row r="105" spans="1:16" x14ac:dyDescent="0.3">
      <c r="A105" s="26"/>
    </row>
    <row r="106" spans="1:16" x14ac:dyDescent="0.3">
      <c r="A106" s="26"/>
    </row>
    <row r="107" spans="1:16" x14ac:dyDescent="0.3">
      <c r="A107" s="26"/>
    </row>
    <row r="108" spans="1:16" x14ac:dyDescent="0.3">
      <c r="A108" s="26"/>
    </row>
    <row r="109" spans="1:16" x14ac:dyDescent="0.3">
      <c r="A109" s="32" t="s">
        <v>52</v>
      </c>
      <c r="B109" s="42">
        <v>2009</v>
      </c>
      <c r="C109" s="43">
        <v>2010</v>
      </c>
      <c r="D109" s="44">
        <v>2011</v>
      </c>
      <c r="E109" s="45">
        <v>2012</v>
      </c>
      <c r="F109" s="46">
        <v>2013</v>
      </c>
      <c r="G109" s="47">
        <v>2014</v>
      </c>
      <c r="O109" s="36" t="s">
        <v>97</v>
      </c>
    </row>
    <row r="110" spans="1:16" x14ac:dyDescent="0.3">
      <c r="A110" s="17" t="s">
        <v>53</v>
      </c>
      <c r="B110" s="31">
        <f>BFdr!C12</f>
        <v>0</v>
      </c>
      <c r="C110" s="31">
        <f>BFdr!D12</f>
        <v>0</v>
      </c>
      <c r="D110" s="31">
        <f>BFdr!E12</f>
        <v>0</v>
      </c>
      <c r="E110" s="31">
        <f>BFdr!F12</f>
        <v>0</v>
      </c>
      <c r="F110" s="31">
        <f>BFdr!G12</f>
        <v>0</v>
      </c>
      <c r="G110" s="31">
        <f>BFdr!H12</f>
        <v>0</v>
      </c>
      <c r="O110" s="37" t="s">
        <v>67</v>
      </c>
    </row>
    <row r="111" spans="1:16" x14ac:dyDescent="0.3">
      <c r="A111" s="17" t="s">
        <v>54</v>
      </c>
      <c r="B111" s="31">
        <f>BFdr!C13</f>
        <v>0</v>
      </c>
      <c r="C111" s="31">
        <f>BFdr!D13</f>
        <v>0</v>
      </c>
      <c r="D111" s="31">
        <f>BFdr!E13</f>
        <v>0</v>
      </c>
      <c r="E111" s="31">
        <f>BFdr!F13</f>
        <v>0</v>
      </c>
      <c r="F111" s="31">
        <f>BFdr!G13</f>
        <v>0</v>
      </c>
      <c r="G111" s="31">
        <f>BFdr!H13</f>
        <v>0</v>
      </c>
    </row>
    <row r="112" spans="1:16" x14ac:dyDescent="0.3">
      <c r="A112" s="17" t="s">
        <v>55</v>
      </c>
      <c r="B112" s="31">
        <f>BFdr!C17</f>
        <v>0</v>
      </c>
      <c r="C112" s="31">
        <f>BFdr!D17</f>
        <v>0</v>
      </c>
      <c r="D112" s="31">
        <f>BFdr!E17</f>
        <v>0</v>
      </c>
      <c r="E112" s="31">
        <f>BFdr!F17</f>
        <v>0</v>
      </c>
      <c r="F112" s="31">
        <f>BFdr!G17</f>
        <v>0</v>
      </c>
      <c r="G112" s="31">
        <f>BFdr!H17</f>
        <v>0</v>
      </c>
      <c r="P112" s="35"/>
    </row>
    <row r="113" spans="1:15" x14ac:dyDescent="0.3">
      <c r="A113" s="28" t="s">
        <v>17</v>
      </c>
      <c r="B113" s="31">
        <f>BFdr!C18</f>
        <v>0</v>
      </c>
      <c r="C113" s="31">
        <f>BFdr!D18</f>
        <v>0</v>
      </c>
      <c r="D113" s="31">
        <f>BFdr!E18</f>
        <v>0</v>
      </c>
      <c r="E113" s="31">
        <f>BFdr!F18</f>
        <v>0</v>
      </c>
      <c r="F113" s="31">
        <f>BFdr!G18</f>
        <v>0</v>
      </c>
      <c r="G113" s="31">
        <f>BFdr!H18</f>
        <v>0</v>
      </c>
      <c r="O113" s="36" t="s">
        <v>171</v>
      </c>
    </row>
    <row r="115" spans="1:15" x14ac:dyDescent="0.3">
      <c r="A115" s="33" t="s">
        <v>56</v>
      </c>
      <c r="B115" s="42">
        <v>2009</v>
      </c>
      <c r="C115" s="43">
        <v>2010</v>
      </c>
      <c r="D115" s="44">
        <v>2011</v>
      </c>
      <c r="E115" s="45">
        <v>2012</v>
      </c>
      <c r="F115" s="46">
        <v>2013</v>
      </c>
      <c r="G115" s="47">
        <v>2014</v>
      </c>
      <c r="I115" s="34" t="s">
        <v>63</v>
      </c>
      <c r="J115" s="42">
        <v>2009</v>
      </c>
      <c r="K115" s="43">
        <v>2010</v>
      </c>
      <c r="L115" s="44">
        <v>2011</v>
      </c>
      <c r="M115" s="45">
        <v>2012</v>
      </c>
      <c r="N115" s="46">
        <v>2013</v>
      </c>
      <c r="O115" s="47">
        <v>2014</v>
      </c>
    </row>
    <row r="116" spans="1:15" x14ac:dyDescent="0.3">
      <c r="A116" s="17" t="s">
        <v>57</v>
      </c>
      <c r="B116" s="31"/>
      <c r="C116" s="31"/>
      <c r="D116" s="31"/>
      <c r="E116" s="31"/>
      <c r="F116" s="31"/>
      <c r="G116" s="31"/>
      <c r="I116" s="17" t="s">
        <v>57</v>
      </c>
      <c r="J116" s="31"/>
      <c r="K116" s="31"/>
      <c r="L116" s="31"/>
      <c r="M116" s="31"/>
      <c r="N116" s="31"/>
      <c r="O116" s="31"/>
    </row>
    <row r="117" spans="1:15" x14ac:dyDescent="0.3">
      <c r="A117" s="17" t="s">
        <v>58</v>
      </c>
      <c r="B117" s="31"/>
      <c r="C117" s="31"/>
      <c r="D117" s="31"/>
      <c r="E117" s="31"/>
      <c r="F117" s="31"/>
      <c r="G117" s="31"/>
      <c r="I117" s="17" t="s">
        <v>58</v>
      </c>
      <c r="J117" s="31"/>
      <c r="K117" s="31"/>
      <c r="L117" s="31"/>
      <c r="M117" s="31"/>
      <c r="N117" s="31"/>
      <c r="O117" s="31"/>
    </row>
    <row r="118" spans="1:15" x14ac:dyDescent="0.3">
      <c r="A118" s="17" t="s">
        <v>59</v>
      </c>
      <c r="B118" s="31"/>
      <c r="C118" s="31"/>
      <c r="D118" s="31"/>
      <c r="E118" s="31"/>
      <c r="F118" s="31"/>
      <c r="G118" s="31"/>
      <c r="I118" s="17" t="s">
        <v>59</v>
      </c>
      <c r="J118" s="31"/>
      <c r="K118" s="31"/>
      <c r="L118" s="31"/>
      <c r="M118" s="31"/>
      <c r="N118" s="31"/>
      <c r="O118" s="31"/>
    </row>
    <row r="119" spans="1:15" x14ac:dyDescent="0.3">
      <c r="A119" s="17" t="s">
        <v>60</v>
      </c>
      <c r="B119" s="31"/>
      <c r="C119" s="31"/>
      <c r="D119" s="31"/>
      <c r="E119" s="31"/>
      <c r="F119" s="31"/>
      <c r="G119" s="31"/>
      <c r="I119" s="17" t="s">
        <v>60</v>
      </c>
      <c r="J119" s="31"/>
      <c r="K119" s="31"/>
      <c r="L119" s="31"/>
      <c r="M119" s="31"/>
      <c r="N119" s="31"/>
      <c r="O119" s="31"/>
    </row>
    <row r="120" spans="1:15" x14ac:dyDescent="0.3">
      <c r="A120" s="28" t="s">
        <v>61</v>
      </c>
      <c r="B120" s="31"/>
      <c r="C120" s="31"/>
      <c r="D120" s="31"/>
      <c r="E120" s="31"/>
      <c r="F120" s="31"/>
      <c r="G120" s="31"/>
      <c r="I120" s="28" t="s">
        <v>61</v>
      </c>
      <c r="J120" s="31"/>
      <c r="K120" s="31"/>
      <c r="L120" s="31"/>
      <c r="M120" s="31"/>
      <c r="N120" s="31"/>
      <c r="O120" s="31"/>
    </row>
    <row r="121" spans="1:15" x14ac:dyDescent="0.3">
      <c r="A121" s="28" t="s">
        <v>62</v>
      </c>
      <c r="B121" s="31">
        <f>SUM(B116:B120)</f>
        <v>0</v>
      </c>
      <c r="C121" s="31">
        <f t="shared" ref="C121:G121" si="1">SUM(C116:C120)</f>
        <v>0</v>
      </c>
      <c r="D121" s="31">
        <f t="shared" si="1"/>
        <v>0</v>
      </c>
      <c r="E121" s="31">
        <f t="shared" si="1"/>
        <v>0</v>
      </c>
      <c r="F121" s="31">
        <f t="shared" si="1"/>
        <v>0</v>
      </c>
      <c r="G121" s="31">
        <f t="shared" si="1"/>
        <v>0</v>
      </c>
      <c r="I121" s="28" t="s">
        <v>62</v>
      </c>
      <c r="J121" s="31">
        <f>SUM(J116:J120)</f>
        <v>0</v>
      </c>
      <c r="K121" s="31">
        <f t="shared" ref="K121" si="2">SUM(K116:K120)</f>
        <v>0</v>
      </c>
      <c r="L121" s="31">
        <f t="shared" ref="L121" si="3">SUM(L116:L120)</f>
        <v>0</v>
      </c>
      <c r="M121" s="31">
        <f t="shared" ref="M121" si="4">SUM(M116:M120)</f>
        <v>0</v>
      </c>
      <c r="N121" s="31">
        <f t="shared" ref="N121" si="5">SUM(N116:N120)</f>
        <v>0</v>
      </c>
      <c r="O121" s="31">
        <f t="shared" ref="O121" si="6">SUM(O116:O120)</f>
        <v>0</v>
      </c>
    </row>
  </sheetData>
  <pageMargins left="0.25" right="0.25" top="0.75" bottom="0.75" header="0.3" footer="0.3"/>
  <pageSetup paperSize="8" scale="92" orientation="landscape" r:id="rId1"/>
  <headerFooter>
    <oddHeader>&amp;L&amp;G&amp;C&amp;"-,Gras"&amp;18&amp;KFF0000Etablissement X&amp;"-,Normal"&amp;K01+000
&amp;"-,Italique"Graphiques compte financier</oddHeader>
    <oddFooter>&amp;C&amp;Z&amp;F 
&amp;D - &amp;T</oddFooter>
  </headerFooter>
  <rowBreaks count="2" manualBreakCount="2">
    <brk id="53" max="16383" man="1"/>
    <brk id="103" max="14" man="1"/>
  </rowBreaks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view="pageLayout" zoomScale="90" zoomScalePageLayoutView="90" workbookViewId="0">
      <selection activeCell="I23" sqref="I23"/>
    </sheetView>
  </sheetViews>
  <sheetFormatPr baseColWidth="10" defaultRowHeight="14.4" x14ac:dyDescent="0.3"/>
  <cols>
    <col min="1" max="1" width="4.33203125" customWidth="1"/>
    <col min="2" max="2" width="15.33203125" customWidth="1"/>
    <col min="3" max="3" width="11.33203125" customWidth="1"/>
    <col min="4" max="4" width="14.109375" style="94" customWidth="1"/>
    <col min="6" max="6" width="4.33203125" style="38" customWidth="1"/>
    <col min="7" max="7" width="15" customWidth="1"/>
    <col min="8" max="8" width="11.88671875" customWidth="1"/>
    <col min="9" max="10" width="13.6640625" bestFit="1" customWidth="1"/>
    <col min="11" max="11" width="13.109375" bestFit="1" customWidth="1"/>
  </cols>
  <sheetData>
    <row r="1" spans="1:9" ht="24.6" customHeight="1" x14ac:dyDescent="0.3">
      <c r="A1" s="182" t="s">
        <v>99</v>
      </c>
      <c r="B1" s="182"/>
      <c r="C1" s="182"/>
      <c r="D1" s="182"/>
      <c r="E1" s="182"/>
      <c r="F1" s="182"/>
      <c r="G1" s="182"/>
      <c r="H1" s="182"/>
      <c r="I1" s="182"/>
    </row>
    <row r="3" spans="1:9" x14ac:dyDescent="0.3">
      <c r="A3" s="75" t="s">
        <v>100</v>
      </c>
      <c r="B3" s="92"/>
      <c r="C3" s="92"/>
      <c r="D3" s="93"/>
      <c r="F3" s="109" t="s">
        <v>101</v>
      </c>
      <c r="G3" s="77"/>
      <c r="H3" s="77"/>
      <c r="I3" s="76"/>
    </row>
    <row r="4" spans="1:9" x14ac:dyDescent="0.3">
      <c r="A4" s="78"/>
      <c r="B4" s="79" t="s">
        <v>102</v>
      </c>
      <c r="C4" s="80"/>
      <c r="D4" s="99">
        <v>0</v>
      </c>
      <c r="F4" s="103"/>
      <c r="G4" s="80" t="s">
        <v>103</v>
      </c>
      <c r="H4" s="81"/>
      <c r="I4" s="99"/>
    </row>
    <row r="5" spans="1:9" x14ac:dyDescent="0.3">
      <c r="A5" s="78"/>
      <c r="B5" s="79" t="s">
        <v>104</v>
      </c>
      <c r="C5" s="80"/>
      <c r="D5" s="99">
        <v>0</v>
      </c>
      <c r="F5" s="103"/>
      <c r="G5" s="81" t="s">
        <v>153</v>
      </c>
      <c r="H5" s="81"/>
      <c r="I5" s="99"/>
    </row>
    <row r="6" spans="1:9" x14ac:dyDescent="0.3">
      <c r="A6" s="78"/>
      <c r="B6" s="79" t="s">
        <v>105</v>
      </c>
      <c r="C6" s="80"/>
      <c r="D6" s="99">
        <v>0</v>
      </c>
      <c r="F6" s="103"/>
      <c r="G6" s="81" t="s">
        <v>154</v>
      </c>
      <c r="H6" s="81"/>
      <c r="I6" s="99"/>
    </row>
    <row r="7" spans="1:9" x14ac:dyDescent="0.3">
      <c r="A7" s="78"/>
      <c r="B7" s="81"/>
      <c r="C7" s="81"/>
      <c r="D7" s="99"/>
      <c r="F7" s="103"/>
      <c r="G7" s="80" t="s">
        <v>106</v>
      </c>
      <c r="H7" s="81"/>
      <c r="I7" s="99"/>
    </row>
    <row r="8" spans="1:9" x14ac:dyDescent="0.3">
      <c r="A8" s="78"/>
      <c r="B8" s="81"/>
      <c r="C8" s="81"/>
      <c r="D8" s="99"/>
      <c r="F8" s="104"/>
      <c r="G8" s="84"/>
      <c r="H8" s="89" t="s">
        <v>144</v>
      </c>
      <c r="I8" s="100">
        <v>0</v>
      </c>
    </row>
    <row r="9" spans="1:9" ht="15" thickBot="1" x14ac:dyDescent="0.35">
      <c r="A9" s="86"/>
      <c r="B9" s="101" t="s">
        <v>150</v>
      </c>
      <c r="C9" s="88"/>
      <c r="D9" s="102"/>
      <c r="F9" s="105"/>
      <c r="G9" s="87" t="s">
        <v>107</v>
      </c>
      <c r="H9" s="88"/>
      <c r="I9" s="100">
        <v>0</v>
      </c>
    </row>
    <row r="10" spans="1:9" x14ac:dyDescent="0.3">
      <c r="A10" s="78"/>
      <c r="B10" s="81"/>
      <c r="C10" s="81"/>
      <c r="D10" s="96"/>
      <c r="E10" s="183" t="s">
        <v>10</v>
      </c>
    </row>
    <row r="11" spans="1:9" ht="15" thickBot="1" x14ac:dyDescent="0.35">
      <c r="A11" s="83"/>
      <c r="B11" s="85"/>
      <c r="C11" s="89" t="s">
        <v>144</v>
      </c>
      <c r="D11" s="97">
        <f>SUM(D4:D10)</f>
        <v>0</v>
      </c>
      <c r="E11" s="184"/>
      <c r="F11" s="106" t="s">
        <v>151</v>
      </c>
      <c r="G11" s="110">
        <f>D11-I8-I9</f>
        <v>0</v>
      </c>
    </row>
    <row r="12" spans="1:9" ht="33.75" customHeight="1" x14ac:dyDescent="0.3"/>
    <row r="13" spans="1:9" x14ac:dyDescent="0.3">
      <c r="A13" s="75" t="s">
        <v>108</v>
      </c>
      <c r="B13" s="92"/>
      <c r="C13" s="92"/>
      <c r="D13" s="93"/>
      <c r="F13" s="109" t="s">
        <v>109</v>
      </c>
      <c r="G13" s="77"/>
      <c r="H13" s="77"/>
      <c r="I13" s="76"/>
    </row>
    <row r="14" spans="1:9" x14ac:dyDescent="0.3">
      <c r="A14" s="78"/>
      <c r="B14" s="80" t="s">
        <v>145</v>
      </c>
      <c r="C14" s="80"/>
      <c r="D14" s="99">
        <v>0</v>
      </c>
      <c r="F14" s="103"/>
      <c r="G14" s="80" t="s">
        <v>110</v>
      </c>
      <c r="H14" s="81"/>
      <c r="I14" s="82"/>
    </row>
    <row r="15" spans="1:9" ht="15" thickBot="1" x14ac:dyDescent="0.35">
      <c r="A15" s="78"/>
      <c r="B15" s="80" t="s">
        <v>146</v>
      </c>
      <c r="C15" s="80"/>
      <c r="D15" s="99">
        <v>0</v>
      </c>
      <c r="F15" s="104"/>
      <c r="G15" s="85"/>
      <c r="H15" s="89" t="s">
        <v>144</v>
      </c>
      <c r="I15" s="100">
        <v>0</v>
      </c>
    </row>
    <row r="16" spans="1:9" x14ac:dyDescent="0.3">
      <c r="A16" s="78" t="s">
        <v>111</v>
      </c>
      <c r="B16" s="81"/>
      <c r="C16" s="81"/>
      <c r="D16" s="98"/>
      <c r="E16" s="185" t="s">
        <v>17</v>
      </c>
    </row>
    <row r="17" spans="1:11" x14ac:dyDescent="0.3">
      <c r="A17" s="78" t="s">
        <v>112</v>
      </c>
      <c r="B17" s="81"/>
      <c r="C17" s="81"/>
      <c r="D17" s="98"/>
      <c r="E17" s="186"/>
    </row>
    <row r="18" spans="1:11" ht="15" thickBot="1" x14ac:dyDescent="0.35">
      <c r="A18" s="83"/>
      <c r="B18" s="85"/>
      <c r="C18" s="89" t="s">
        <v>144</v>
      </c>
      <c r="D18" s="97">
        <f>SUM(D14:D17)</f>
        <v>0</v>
      </c>
      <c r="E18" s="187"/>
      <c r="F18" s="107" t="s">
        <v>151</v>
      </c>
      <c r="G18" s="111">
        <f>D18-I15</f>
        <v>0</v>
      </c>
      <c r="J18" s="4"/>
    </row>
    <row r="20" spans="1:11" x14ac:dyDescent="0.3">
      <c r="A20" s="75" t="s">
        <v>113</v>
      </c>
      <c r="B20" s="92"/>
      <c r="C20" s="92"/>
      <c r="D20" s="93"/>
      <c r="F20" s="109" t="s">
        <v>114</v>
      </c>
      <c r="G20" s="77"/>
      <c r="H20" s="77"/>
      <c r="I20" s="76"/>
    </row>
    <row r="21" spans="1:11" x14ac:dyDescent="0.3">
      <c r="A21" s="78"/>
      <c r="B21" s="79" t="s">
        <v>115</v>
      </c>
      <c r="C21" s="80"/>
      <c r="D21" s="99"/>
      <c r="F21" s="103"/>
      <c r="G21" s="80" t="s">
        <v>116</v>
      </c>
      <c r="H21" s="81"/>
      <c r="I21" s="82"/>
    </row>
    <row r="22" spans="1:11" x14ac:dyDescent="0.3">
      <c r="A22" s="78"/>
      <c r="B22" s="79" t="s">
        <v>149</v>
      </c>
      <c r="C22" s="80"/>
      <c r="D22" s="99">
        <v>0</v>
      </c>
      <c r="F22" s="103"/>
      <c r="G22" s="80" t="s">
        <v>117</v>
      </c>
      <c r="H22" s="81"/>
      <c r="I22" s="99">
        <v>0</v>
      </c>
    </row>
    <row r="23" spans="1:11" x14ac:dyDescent="0.3">
      <c r="A23" s="78"/>
      <c r="B23" s="80" t="s">
        <v>147</v>
      </c>
      <c r="C23" s="80"/>
      <c r="D23" s="99">
        <v>0</v>
      </c>
      <c r="F23" s="103"/>
      <c r="G23" s="80"/>
      <c r="H23" s="90"/>
      <c r="I23" s="82"/>
    </row>
    <row r="24" spans="1:11" x14ac:dyDescent="0.3">
      <c r="A24" s="78"/>
      <c r="B24" s="79" t="s">
        <v>148</v>
      </c>
      <c r="C24" s="80"/>
      <c r="D24" s="99">
        <v>0</v>
      </c>
      <c r="F24" s="103"/>
      <c r="G24" s="80"/>
      <c r="H24" s="81"/>
      <c r="I24" s="82"/>
    </row>
    <row r="25" spans="1:11" ht="15" thickBot="1" x14ac:dyDescent="0.35">
      <c r="A25" s="78"/>
      <c r="B25" s="81"/>
      <c r="C25" s="81"/>
      <c r="D25" s="95"/>
      <c r="F25" s="104"/>
      <c r="G25" s="85"/>
      <c r="H25" s="89" t="s">
        <v>144</v>
      </c>
      <c r="I25" s="100">
        <f>SUM(I21:I24)</f>
        <v>0</v>
      </c>
    </row>
    <row r="26" spans="1:11" ht="15" thickBot="1" x14ac:dyDescent="0.35">
      <c r="A26" s="83"/>
      <c r="B26" s="85"/>
      <c r="C26" s="89" t="s">
        <v>144</v>
      </c>
      <c r="D26" s="97">
        <f>SUM(D21:D25)</f>
        <v>0</v>
      </c>
      <c r="E26" s="91" t="s">
        <v>16</v>
      </c>
      <c r="F26" s="108" t="s">
        <v>151</v>
      </c>
      <c r="G26" s="112">
        <f>D26-I25</f>
        <v>0</v>
      </c>
    </row>
    <row r="30" spans="1:11" x14ac:dyDescent="0.3">
      <c r="J30" s="113" t="s">
        <v>152</v>
      </c>
      <c r="K30" s="114">
        <f>G11-G18</f>
        <v>0</v>
      </c>
    </row>
  </sheetData>
  <sheetProtection autoFilter="0"/>
  <mergeCells count="3">
    <mergeCell ref="A1:I1"/>
    <mergeCell ref="E10:E11"/>
    <mergeCell ref="E16:E1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&amp;L&amp;"-,Gras"&amp;14&amp;KFF0000&amp;F</oddHeader>
    <oddFooter>&amp;L&amp;Z&amp;F&amp;R&amp;D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showWhiteSpace="0" view="pageLayout" zoomScale="90" zoomScaleNormal="100" zoomScalePageLayoutView="90" workbookViewId="0">
      <selection activeCell="H17" sqref="H17"/>
    </sheetView>
  </sheetViews>
  <sheetFormatPr baseColWidth="10" defaultColWidth="23.109375" defaultRowHeight="14.4" x14ac:dyDescent="0.3"/>
  <cols>
    <col min="1" max="1" width="25.6640625" style="124" customWidth="1"/>
    <col min="2" max="2" width="14.44140625" style="124" customWidth="1"/>
    <col min="3" max="3" width="7.6640625" style="124" bestFit="1" customWidth="1"/>
    <col min="4" max="4" width="14.44140625" style="124" customWidth="1"/>
    <col min="5" max="5" width="7.6640625" style="124" bestFit="1" customWidth="1"/>
    <col min="6" max="6" width="14.33203125" style="124" customWidth="1"/>
    <col min="7" max="7" width="7.6640625" style="124" bestFit="1" customWidth="1"/>
    <col min="8" max="8" width="14.44140625" style="124" customWidth="1"/>
    <col min="9" max="9" width="7.6640625" style="124" bestFit="1" customWidth="1"/>
    <col min="10" max="10" width="16.109375" style="124" customWidth="1"/>
    <col min="11" max="11" width="14" style="124" customWidth="1"/>
    <col min="12" max="12" width="6.6640625" style="124" customWidth="1"/>
    <col min="13" max="13" width="12.33203125" style="124" customWidth="1"/>
    <col min="14" max="16384" width="23.109375" style="124"/>
  </cols>
  <sheetData>
    <row r="1" spans="1:9" ht="25.95" customHeight="1" x14ac:dyDescent="0.3">
      <c r="A1" s="188" t="s">
        <v>174</v>
      </c>
      <c r="B1" s="188"/>
      <c r="C1" s="188"/>
      <c r="D1" s="188"/>
      <c r="E1" s="188"/>
      <c r="F1" s="188"/>
      <c r="G1" s="188"/>
      <c r="H1" s="188"/>
      <c r="I1" s="188"/>
    </row>
    <row r="3" spans="1:9" x14ac:dyDescent="0.3">
      <c r="A3" s="191" t="s">
        <v>130</v>
      </c>
      <c r="B3" s="191"/>
      <c r="C3" s="191"/>
      <c r="D3" s="191"/>
      <c r="E3" s="191"/>
      <c r="F3" s="191"/>
      <c r="G3" s="191"/>
      <c r="H3" s="123"/>
      <c r="I3" s="123"/>
    </row>
    <row r="4" spans="1:9" x14ac:dyDescent="0.3">
      <c r="A4" s="125"/>
      <c r="B4" s="189">
        <v>2011</v>
      </c>
      <c r="C4" s="189"/>
      <c r="D4" s="189">
        <v>2012</v>
      </c>
      <c r="E4" s="189"/>
      <c r="F4" s="189">
        <v>2013</v>
      </c>
      <c r="G4" s="189"/>
      <c r="H4" s="189">
        <v>2014</v>
      </c>
      <c r="I4" s="189"/>
    </row>
    <row r="5" spans="1:9" x14ac:dyDescent="0.3">
      <c r="A5" s="126" t="s">
        <v>132</v>
      </c>
      <c r="B5" s="125"/>
      <c r="C5" s="127"/>
      <c r="D5" s="125"/>
      <c r="E5" s="127"/>
      <c r="F5" s="125"/>
      <c r="G5" s="127"/>
      <c r="H5" s="125"/>
      <c r="I5" s="127"/>
    </row>
    <row r="6" spans="1:9" x14ac:dyDescent="0.3">
      <c r="A6" s="128" t="s">
        <v>134</v>
      </c>
      <c r="B6" s="129"/>
      <c r="C6" s="130" t="str">
        <f>IF(ISERROR(B6/$B$13),"",B6/$B$13)</f>
        <v/>
      </c>
      <c r="D6" s="129"/>
      <c r="E6" s="130" t="str">
        <f>IF(ISERROR(D6/$D$13),"",D6/$D$13)</f>
        <v/>
      </c>
      <c r="F6" s="129"/>
      <c r="G6" s="130" t="str">
        <f>IF(ISERROR(F6/$F$13),"",F6/$F$13)</f>
        <v/>
      </c>
      <c r="H6" s="129"/>
      <c r="I6" s="130" t="str">
        <f>IF(ISERROR(H6/$F$13),"",H6/$F$13)</f>
        <v/>
      </c>
    </row>
    <row r="7" spans="1:9" s="162" customFormat="1" ht="21.75" customHeight="1" x14ac:dyDescent="0.3">
      <c r="A7" s="159" t="s">
        <v>135</v>
      </c>
      <c r="B7" s="160"/>
      <c r="C7" s="161" t="str">
        <f>IF(ISERROR(B7/$B$13),"",B7/$B$13)</f>
        <v/>
      </c>
      <c r="D7" s="160"/>
      <c r="E7" s="161" t="str">
        <f>IF(ISERROR(D7/$D$13),"",D7/$D$13)</f>
        <v/>
      </c>
      <c r="F7" s="160"/>
      <c r="G7" s="161" t="str">
        <f>IF(ISERROR(F7/$F$13),"",F7/$F$13)</f>
        <v/>
      </c>
      <c r="H7" s="160"/>
      <c r="I7" s="161" t="str">
        <f>IF(ISERROR(H7/$F$13),"",H7/$F$13)</f>
        <v/>
      </c>
    </row>
    <row r="8" spans="1:9" x14ac:dyDescent="0.3">
      <c r="A8" s="128" t="s">
        <v>136</v>
      </c>
      <c r="B8" s="129"/>
      <c r="C8" s="130" t="str">
        <f>IF(ISERROR(B8/$B$13),"",B8/$B$13)</f>
        <v/>
      </c>
      <c r="D8" s="129"/>
      <c r="E8" s="130" t="str">
        <f>IF(ISERROR(D8/$D$13),"",D8/$D$13)</f>
        <v/>
      </c>
      <c r="F8" s="129"/>
      <c r="G8" s="130" t="str">
        <f>IF(ISERROR(F8/$F$13),"",F8/$F$13)</f>
        <v/>
      </c>
      <c r="H8" s="129"/>
      <c r="I8" s="130" t="str">
        <f>IF(ISERROR(H8/$F$13),"",H8/$F$13)</f>
        <v/>
      </c>
    </row>
    <row r="9" spans="1:9" x14ac:dyDescent="0.3">
      <c r="A9" s="131" t="s">
        <v>138</v>
      </c>
      <c r="B9" s="132"/>
      <c r="C9" s="133"/>
      <c r="D9" s="132"/>
      <c r="E9" s="133"/>
      <c r="F9" s="132"/>
      <c r="G9" s="133"/>
      <c r="H9" s="132"/>
      <c r="I9" s="133"/>
    </row>
    <row r="10" spans="1:9" x14ac:dyDescent="0.3">
      <c r="A10" s="128" t="s">
        <v>53</v>
      </c>
      <c r="B10" s="129"/>
      <c r="C10" s="130" t="str">
        <f>IF(ISERROR(B10/$B$13),"",B10/$B$13)</f>
        <v/>
      </c>
      <c r="D10" s="129"/>
      <c r="E10" s="130" t="str">
        <f>IF(ISERROR(D10/$D$13),"",D10/$D$13)</f>
        <v/>
      </c>
      <c r="F10" s="129"/>
      <c r="G10" s="130" t="str">
        <f>IF(ISERROR(F10/$F$13),"",F10/$F$13)</f>
        <v/>
      </c>
      <c r="H10" s="129"/>
      <c r="I10" s="130" t="str">
        <f>IF(ISERROR(H10/$F$13),"",H10/$F$13)</f>
        <v/>
      </c>
    </row>
    <row r="11" spans="1:9" x14ac:dyDescent="0.3">
      <c r="A11" s="128" t="s">
        <v>139</v>
      </c>
      <c r="B11" s="129"/>
      <c r="C11" s="130" t="str">
        <f>IF(ISERROR(B11/$B$13),"",B11/$B$13)</f>
        <v/>
      </c>
      <c r="D11" s="129"/>
      <c r="E11" s="130" t="str">
        <f>IF(ISERROR(D11/$D$13),"",D11/$D$13)</f>
        <v/>
      </c>
      <c r="F11" s="129"/>
      <c r="G11" s="130" t="str">
        <f>IF(ISERROR(F11/$F$13),"",F11/$F$13)</f>
        <v/>
      </c>
      <c r="H11" s="129"/>
      <c r="I11" s="130" t="str">
        <f>IF(ISERROR(H11/$F$13),"",H11/$F$13)</f>
        <v/>
      </c>
    </row>
    <row r="12" spans="1:9" x14ac:dyDescent="0.3">
      <c r="A12" s="128" t="s">
        <v>141</v>
      </c>
      <c r="B12" s="129"/>
      <c r="C12" s="130" t="str">
        <f>IF(ISERROR(B12/$B$13),"",B12/$B$13)</f>
        <v/>
      </c>
      <c r="D12" s="129"/>
      <c r="E12" s="130" t="str">
        <f>IF(ISERROR(D12/$D$13),"",D12/$D$13)</f>
        <v/>
      </c>
      <c r="F12" s="129"/>
      <c r="G12" s="130" t="str">
        <f>IF(ISERROR(F12/$F$13),"",F12/$F$13)</f>
        <v/>
      </c>
      <c r="H12" s="129"/>
      <c r="I12" s="130" t="str">
        <f>IF(ISERROR(H12/$F$13),"",H12/$F$13)</f>
        <v/>
      </c>
    </row>
    <row r="13" spans="1:9" ht="33.75" customHeight="1" x14ac:dyDescent="0.3">
      <c r="A13" s="134" t="s">
        <v>142</v>
      </c>
      <c r="B13" s="129">
        <f t="shared" ref="B13:G13" si="0">SUM(B5:B12)</f>
        <v>0</v>
      </c>
      <c r="C13" s="135">
        <f t="shared" si="0"/>
        <v>0</v>
      </c>
      <c r="D13" s="129">
        <f t="shared" si="0"/>
        <v>0</v>
      </c>
      <c r="E13" s="135">
        <f t="shared" si="0"/>
        <v>0</v>
      </c>
      <c r="F13" s="129">
        <f t="shared" si="0"/>
        <v>0</v>
      </c>
      <c r="G13" s="136">
        <f t="shared" si="0"/>
        <v>0</v>
      </c>
      <c r="H13" s="129">
        <f t="shared" ref="H13:I13" si="1">SUM(H5:H12)</f>
        <v>0</v>
      </c>
      <c r="I13" s="136">
        <f t="shared" si="1"/>
        <v>0</v>
      </c>
    </row>
    <row r="14" spans="1:9" ht="33.75" customHeight="1" x14ac:dyDescent="0.3"/>
    <row r="15" spans="1:9" x14ac:dyDescent="0.3">
      <c r="A15" s="190" t="s">
        <v>131</v>
      </c>
      <c r="B15" s="190"/>
      <c r="C15" s="190"/>
      <c r="D15" s="190"/>
      <c r="E15" s="190"/>
      <c r="F15" s="190"/>
      <c r="G15" s="190"/>
      <c r="H15" s="190"/>
      <c r="I15" s="190"/>
    </row>
    <row r="16" spans="1:9" x14ac:dyDescent="0.3">
      <c r="A16" s="125"/>
      <c r="B16" s="189">
        <v>2011</v>
      </c>
      <c r="C16" s="189"/>
      <c r="D16" s="189">
        <v>2012</v>
      </c>
      <c r="E16" s="189"/>
      <c r="F16" s="189">
        <v>2013</v>
      </c>
      <c r="G16" s="189"/>
      <c r="H16" s="189">
        <v>2014</v>
      </c>
      <c r="I16" s="189"/>
    </row>
    <row r="17" spans="1:9" x14ac:dyDescent="0.3">
      <c r="A17" s="128" t="s">
        <v>133</v>
      </c>
      <c r="B17" s="129"/>
      <c r="C17" s="130" t="str">
        <f>IF(ISERROR(B17/$B$25),"",B17/$B$25)</f>
        <v/>
      </c>
      <c r="D17" s="129"/>
      <c r="E17" s="130" t="str">
        <f>IF(ISERROR(D17/$D$25),"",D17/$D$25)</f>
        <v/>
      </c>
      <c r="F17" s="129"/>
      <c r="G17" s="130" t="str">
        <f>IF(ISERROR(F17/$F$25),"",F17/$F$25)</f>
        <v/>
      </c>
      <c r="H17" s="129"/>
      <c r="I17" s="130" t="str">
        <f>IF(ISERROR(H17/$F$25),"",H17/$F$25)</f>
        <v/>
      </c>
    </row>
    <row r="18" spans="1:9" x14ac:dyDescent="0.3">
      <c r="A18" s="137"/>
      <c r="B18" s="138"/>
      <c r="C18" s="139"/>
      <c r="D18" s="138"/>
      <c r="E18" s="139"/>
      <c r="F18" s="138"/>
      <c r="G18" s="139"/>
      <c r="H18" s="138"/>
      <c r="I18" s="139"/>
    </row>
    <row r="19" spans="1:9" x14ac:dyDescent="0.3">
      <c r="A19" s="125"/>
      <c r="B19" s="132"/>
      <c r="C19" s="133"/>
      <c r="D19" s="132"/>
      <c r="E19" s="133"/>
      <c r="F19" s="132"/>
      <c r="G19" s="133"/>
      <c r="H19" s="132"/>
      <c r="I19" s="133"/>
    </row>
    <row r="20" spans="1:9" x14ac:dyDescent="0.3">
      <c r="A20" s="128" t="s">
        <v>137</v>
      </c>
      <c r="B20" s="129"/>
      <c r="C20" s="130" t="str">
        <f>IF(ISERROR(B20/$B$25),"",B20/$B$25)</f>
        <v/>
      </c>
      <c r="D20" s="129"/>
      <c r="E20" s="130" t="str">
        <f>IF(ISERROR(D20/$D$25),"",D20/$D$25)</f>
        <v/>
      </c>
      <c r="F20" s="129"/>
      <c r="G20" s="130" t="str">
        <f>IF(ISERROR(F20/$F$25),"",F20/$F$25)</f>
        <v/>
      </c>
      <c r="H20" s="129"/>
      <c r="I20" s="130" t="str">
        <f>IF(ISERROR(H20/$F$25),"",H20/$F$25)</f>
        <v/>
      </c>
    </row>
    <row r="21" spans="1:9" x14ac:dyDescent="0.3">
      <c r="A21" s="125"/>
      <c r="B21" s="132"/>
      <c r="C21" s="133"/>
      <c r="D21" s="132"/>
      <c r="E21" s="133"/>
      <c r="F21" s="132"/>
      <c r="G21" s="133"/>
      <c r="H21" s="132"/>
      <c r="I21" s="133"/>
    </row>
    <row r="22" spans="1:9" x14ac:dyDescent="0.3">
      <c r="A22" s="125"/>
      <c r="B22" s="132"/>
      <c r="C22" s="133"/>
      <c r="D22" s="132"/>
      <c r="E22" s="133"/>
      <c r="F22" s="132"/>
      <c r="G22" s="133"/>
      <c r="H22" s="132"/>
      <c r="I22" s="133"/>
    </row>
    <row r="23" spans="1:9" x14ac:dyDescent="0.3">
      <c r="A23" s="128" t="s">
        <v>140</v>
      </c>
      <c r="B23" s="129"/>
      <c r="C23" s="130" t="str">
        <f>IF(ISERROR(B23/$B$25),"",B23/$B$25)</f>
        <v/>
      </c>
      <c r="D23" s="129"/>
      <c r="E23" s="130" t="str">
        <f>IF(ISERROR(D23/$D$25),"",D23/$D$25)</f>
        <v/>
      </c>
      <c r="F23" s="129"/>
      <c r="G23" s="130" t="str">
        <f>IF(ISERROR(F23/$F$25),"",F23/$F$25)</f>
        <v/>
      </c>
      <c r="H23" s="129"/>
      <c r="I23" s="130" t="str">
        <f>IF(ISERROR(H23/$F$25),"",H23/$F$25)</f>
        <v/>
      </c>
    </row>
    <row r="24" spans="1:9" x14ac:dyDescent="0.3">
      <c r="A24" s="125"/>
      <c r="B24" s="132"/>
      <c r="C24" s="133"/>
      <c r="D24" s="132"/>
      <c r="E24" s="133"/>
      <c r="F24" s="132"/>
      <c r="G24" s="133"/>
      <c r="H24" s="132"/>
      <c r="I24" s="133"/>
    </row>
    <row r="25" spans="1:9" x14ac:dyDescent="0.3">
      <c r="A25" s="134" t="s">
        <v>142</v>
      </c>
      <c r="B25" s="129">
        <f t="shared" ref="B25:G25" si="2">SUM(B17:B24)</f>
        <v>0</v>
      </c>
      <c r="C25" s="136">
        <f t="shared" si="2"/>
        <v>0</v>
      </c>
      <c r="D25" s="129">
        <f t="shared" si="2"/>
        <v>0</v>
      </c>
      <c r="E25" s="136">
        <f t="shared" si="2"/>
        <v>0</v>
      </c>
      <c r="F25" s="129">
        <f t="shared" si="2"/>
        <v>0</v>
      </c>
      <c r="G25" s="136">
        <f t="shared" si="2"/>
        <v>0</v>
      </c>
      <c r="H25" s="129">
        <f t="shared" ref="H25:I25" si="3">SUM(H17:H24)</f>
        <v>0</v>
      </c>
      <c r="I25" s="136">
        <f t="shared" si="3"/>
        <v>0</v>
      </c>
    </row>
  </sheetData>
  <sheetProtection autoFilter="0"/>
  <mergeCells count="11">
    <mergeCell ref="A1:I1"/>
    <mergeCell ref="F16:G16"/>
    <mergeCell ref="H4:I4"/>
    <mergeCell ref="H16:I16"/>
    <mergeCell ref="A15:I15"/>
    <mergeCell ref="A3:G3"/>
    <mergeCell ref="B4:C4"/>
    <mergeCell ref="D4:E4"/>
    <mergeCell ref="F4:G4"/>
    <mergeCell ref="B16:C16"/>
    <mergeCell ref="D16:E1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&amp;L&amp;"-,Gras"&amp;14&amp;KFF0000&amp;F</oddHeader>
    <oddFooter>&amp;L&amp;Z&amp;F&amp;R&amp;D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view="pageLayout" zoomScale="90" zoomScalePageLayoutView="90" workbookViewId="0">
      <selection sqref="A1:F1"/>
    </sheetView>
  </sheetViews>
  <sheetFormatPr baseColWidth="10" defaultColWidth="11.5546875" defaultRowHeight="14.4" x14ac:dyDescent="0.3"/>
  <cols>
    <col min="1" max="1" width="21.5546875" style="124" customWidth="1"/>
    <col min="2" max="6" width="16.109375" style="124" customWidth="1"/>
    <col min="7" max="16384" width="11.5546875" style="124"/>
  </cols>
  <sheetData>
    <row r="1" spans="1:8" ht="23.4" customHeight="1" x14ac:dyDescent="0.3">
      <c r="A1" s="188" t="s">
        <v>175</v>
      </c>
      <c r="B1" s="188"/>
      <c r="C1" s="188"/>
      <c r="D1" s="188"/>
      <c r="E1" s="188"/>
      <c r="F1" s="188"/>
    </row>
    <row r="2" spans="1:8" ht="18" x14ac:dyDescent="0.35">
      <c r="A2" s="125"/>
      <c r="B2" s="125"/>
      <c r="C2" s="125"/>
      <c r="D2" s="125"/>
      <c r="E2" s="125"/>
      <c r="F2" s="125"/>
      <c r="G2" s="140"/>
      <c r="H2" s="140"/>
    </row>
    <row r="3" spans="1:8" ht="20.399999999999999" x14ac:dyDescent="0.3">
      <c r="A3" s="125"/>
      <c r="B3" s="141">
        <v>2011</v>
      </c>
      <c r="C3" s="141">
        <v>2012</v>
      </c>
      <c r="D3" s="141">
        <v>2013</v>
      </c>
      <c r="E3" s="141">
        <v>2014</v>
      </c>
      <c r="F3" s="142" t="s">
        <v>143</v>
      </c>
    </row>
    <row r="4" spans="1:8" x14ac:dyDescent="0.3">
      <c r="A4" s="143" t="s">
        <v>118</v>
      </c>
      <c r="B4" s="144"/>
      <c r="C4" s="144"/>
      <c r="D4" s="144"/>
      <c r="E4" s="144"/>
      <c r="F4" s="145" t="str">
        <f>IF(ISERROR((E4-B4)/B4),"",(E4-B4)/B4)</f>
        <v/>
      </c>
    </row>
    <row r="5" spans="1:8" x14ac:dyDescent="0.3">
      <c r="A5" s="143" t="s">
        <v>119</v>
      </c>
      <c r="B5" s="144"/>
      <c r="C5" s="144"/>
      <c r="D5" s="144"/>
      <c r="E5" s="144"/>
      <c r="F5" s="145" t="str">
        <f t="shared" ref="F5:F11" si="0">IF(ISERROR((E5-B5)/B5),"",(E5-B5)/B5)</f>
        <v/>
      </c>
    </row>
    <row r="6" spans="1:8" x14ac:dyDescent="0.3">
      <c r="A6" s="143" t="s">
        <v>120</v>
      </c>
      <c r="B6" s="144"/>
      <c r="C6" s="144"/>
      <c r="D6" s="144"/>
      <c r="E6" s="144"/>
      <c r="F6" s="145" t="str">
        <f t="shared" si="0"/>
        <v/>
      </c>
      <c r="G6" s="146"/>
      <c r="H6" s="146"/>
    </row>
    <row r="7" spans="1:8" x14ac:dyDescent="0.3">
      <c r="A7" s="147" t="s">
        <v>121</v>
      </c>
      <c r="B7" s="148">
        <f>SUM(B4:B6)</f>
        <v>0</v>
      </c>
      <c r="C7" s="148">
        <f t="shared" ref="C7:E7" si="1">SUM(C4:C6)</f>
        <v>0</v>
      </c>
      <c r="D7" s="148">
        <f t="shared" si="1"/>
        <v>0</v>
      </c>
      <c r="E7" s="148">
        <f t="shared" si="1"/>
        <v>0</v>
      </c>
      <c r="F7" s="145" t="str">
        <f t="shared" si="0"/>
        <v/>
      </c>
    </row>
    <row r="8" spans="1:8" x14ac:dyDescent="0.3">
      <c r="A8" s="149" t="s">
        <v>122</v>
      </c>
      <c r="B8" s="150"/>
      <c r="C8" s="150"/>
      <c r="D8" s="150"/>
      <c r="E8" s="150"/>
      <c r="F8" s="163" t="str">
        <f t="shared" si="0"/>
        <v/>
      </c>
    </row>
    <row r="9" spans="1:8" x14ac:dyDescent="0.3">
      <c r="A9" s="149" t="s">
        <v>123</v>
      </c>
      <c r="B9" s="150"/>
      <c r="C9" s="150"/>
      <c r="D9" s="150"/>
      <c r="E9" s="150"/>
      <c r="F9" s="163" t="str">
        <f t="shared" si="0"/>
        <v/>
      </c>
    </row>
    <row r="10" spans="1:8" x14ac:dyDescent="0.3">
      <c r="A10" s="149" t="s">
        <v>124</v>
      </c>
      <c r="B10" s="150"/>
      <c r="C10" s="150"/>
      <c r="D10" s="150"/>
      <c r="E10" s="150"/>
      <c r="F10" s="163" t="str">
        <f t="shared" si="0"/>
        <v/>
      </c>
    </row>
    <row r="11" spans="1:8" x14ac:dyDescent="0.3">
      <c r="A11" s="151" t="s">
        <v>125</v>
      </c>
      <c r="B11" s="152">
        <f>SUM(B8:B10)</f>
        <v>0</v>
      </c>
      <c r="C11" s="152">
        <f t="shared" ref="C11:E11" si="2">SUM(C8:C10)</f>
        <v>0</v>
      </c>
      <c r="D11" s="152">
        <f t="shared" si="2"/>
        <v>0</v>
      </c>
      <c r="E11" s="152">
        <f t="shared" si="2"/>
        <v>0</v>
      </c>
      <c r="F11" s="164" t="str">
        <f t="shared" si="0"/>
        <v/>
      </c>
    </row>
    <row r="12" spans="1:8" ht="33.75" customHeight="1" x14ac:dyDescent="0.3">
      <c r="A12" s="125"/>
      <c r="B12" s="132"/>
      <c r="C12" s="132"/>
      <c r="D12" s="132"/>
      <c r="E12" s="132"/>
      <c r="F12" s="125"/>
    </row>
    <row r="13" spans="1:8" x14ac:dyDescent="0.3">
      <c r="A13" s="153" t="s">
        <v>126</v>
      </c>
      <c r="B13" s="154">
        <f>B4-B8</f>
        <v>0</v>
      </c>
      <c r="C13" s="154">
        <f t="shared" ref="C13:D16" si="3">C4-C8</f>
        <v>0</v>
      </c>
      <c r="D13" s="154">
        <f t="shared" si="3"/>
        <v>0</v>
      </c>
      <c r="E13" s="154">
        <f t="shared" ref="E13" si="4">E4-E8</f>
        <v>0</v>
      </c>
      <c r="F13" s="125"/>
    </row>
    <row r="14" spans="1:8" x14ac:dyDescent="0.3">
      <c r="A14" s="153" t="s">
        <v>127</v>
      </c>
      <c r="B14" s="154">
        <f>B5-B9</f>
        <v>0</v>
      </c>
      <c r="C14" s="154">
        <f t="shared" si="3"/>
        <v>0</v>
      </c>
      <c r="D14" s="154">
        <f t="shared" si="3"/>
        <v>0</v>
      </c>
      <c r="E14" s="154">
        <f t="shared" ref="E14" si="5">E5-E9</f>
        <v>0</v>
      </c>
      <c r="F14" s="125"/>
    </row>
    <row r="15" spans="1:8" x14ac:dyDescent="0.3">
      <c r="A15" s="153" t="s">
        <v>128</v>
      </c>
      <c r="B15" s="154">
        <f>B6-B10</f>
        <v>0</v>
      </c>
      <c r="C15" s="154">
        <f t="shared" si="3"/>
        <v>0</v>
      </c>
      <c r="D15" s="154">
        <f t="shared" si="3"/>
        <v>0</v>
      </c>
      <c r="E15" s="154">
        <f t="shared" ref="E15" si="6">E6-E10</f>
        <v>0</v>
      </c>
      <c r="F15" s="125"/>
    </row>
    <row r="16" spans="1:8" x14ac:dyDescent="0.3">
      <c r="A16" s="155" t="s">
        <v>129</v>
      </c>
      <c r="B16" s="156">
        <f>B7-B11</f>
        <v>0</v>
      </c>
      <c r="C16" s="156">
        <f t="shared" si="3"/>
        <v>0</v>
      </c>
      <c r="D16" s="156">
        <f t="shared" si="3"/>
        <v>0</v>
      </c>
      <c r="E16" s="156">
        <f t="shared" ref="E16" si="7">E7-E11</f>
        <v>0</v>
      </c>
      <c r="F16" s="125"/>
    </row>
  </sheetData>
  <sheetProtection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&amp;L&amp;"-,Gras"&amp;14&amp;KFF0000&amp;F</oddHeader>
    <oddFooter>&amp;L&amp;Z&amp;F&amp;R&amp;D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2:Z10"/>
  <sheetViews>
    <sheetView view="pageLayout" zoomScale="90" zoomScalePageLayoutView="90" workbookViewId="0">
      <selection activeCell="I7" sqref="I7"/>
    </sheetView>
  </sheetViews>
  <sheetFormatPr baseColWidth="10" defaultRowHeight="14.4" x14ac:dyDescent="0.3"/>
  <cols>
    <col min="1" max="1" width="16.33203125" customWidth="1"/>
    <col min="2" max="2" width="4.33203125" customWidth="1"/>
    <col min="3" max="10" width="16.33203125" customWidth="1"/>
    <col min="11" max="11" width="12.88671875" bestFit="1" customWidth="1"/>
    <col min="12" max="12" width="14.88671875" customWidth="1"/>
    <col min="13" max="13" width="13.6640625" customWidth="1"/>
    <col min="14" max="14" width="13.44140625" customWidth="1"/>
    <col min="15" max="15" width="12.88671875" bestFit="1" customWidth="1"/>
    <col min="16" max="16" width="13.88671875" customWidth="1"/>
    <col min="17" max="17" width="14" customWidth="1"/>
    <col min="18" max="22" width="13" customWidth="1"/>
    <col min="23" max="23" width="13.5546875" customWidth="1"/>
    <col min="24" max="24" width="13.88671875" customWidth="1"/>
    <col min="25" max="25" width="14.109375" customWidth="1"/>
    <col min="26" max="26" width="12.6640625" customWidth="1"/>
  </cols>
  <sheetData>
    <row r="2" spans="1:26" ht="21" x14ac:dyDescent="0.4">
      <c r="A2" s="167" t="s">
        <v>95</v>
      </c>
      <c r="B2" s="167"/>
      <c r="C2" s="167"/>
      <c r="D2" s="167"/>
      <c r="E2" s="167"/>
      <c r="F2" s="167"/>
      <c r="G2" s="167"/>
      <c r="H2" s="167"/>
      <c r="I2" s="167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15" customHeight="1" x14ac:dyDescent="0.4">
      <c r="A3" s="14"/>
      <c r="B3" s="70"/>
      <c r="C3" s="27"/>
      <c r="D3" s="27"/>
      <c r="E3" s="27"/>
      <c r="F3" s="27"/>
      <c r="G3" s="27"/>
      <c r="H3" s="27"/>
      <c r="I3" s="27"/>
      <c r="J3" s="27"/>
      <c r="K3" s="14"/>
      <c r="L3" s="14"/>
      <c r="M3" s="14"/>
      <c r="N3" s="14"/>
      <c r="O3" s="14"/>
      <c r="P3" s="14"/>
      <c r="Q3" s="14"/>
      <c r="R3" s="14"/>
      <c r="S3" s="27"/>
      <c r="T3" s="27"/>
      <c r="U3" s="27"/>
      <c r="V3" s="27"/>
      <c r="W3" s="14"/>
      <c r="X3" s="14"/>
      <c r="Y3" s="14"/>
      <c r="Z3" s="14"/>
    </row>
    <row r="5" spans="1:26" ht="44.25" customHeight="1" x14ac:dyDescent="0.3">
      <c r="C5" s="42">
        <v>2009</v>
      </c>
      <c r="D5" s="43">
        <v>2010</v>
      </c>
      <c r="E5" s="44">
        <v>2011</v>
      </c>
      <c r="F5" s="45">
        <v>2012</v>
      </c>
      <c r="G5" s="46">
        <v>2013</v>
      </c>
      <c r="H5" s="47">
        <v>2014</v>
      </c>
      <c r="I5" s="51" t="s">
        <v>69</v>
      </c>
    </row>
    <row r="6" spans="1:26" ht="44.25" customHeight="1" x14ac:dyDescent="0.3">
      <c r="A6" s="16" t="s">
        <v>43</v>
      </c>
      <c r="B6" s="16" t="s">
        <v>72</v>
      </c>
      <c r="C6" s="3"/>
      <c r="D6" s="3">
        <f>C9</f>
        <v>0</v>
      </c>
      <c r="E6" s="3">
        <f>D9</f>
        <v>0</v>
      </c>
      <c r="F6" s="3">
        <f>E9</f>
        <v>0</v>
      </c>
      <c r="G6" s="3">
        <f>F9</f>
        <v>0</v>
      </c>
      <c r="H6" s="3">
        <f>G9</f>
        <v>0</v>
      </c>
      <c r="I6" s="6"/>
    </row>
    <row r="7" spans="1:26" ht="44.25" customHeight="1" x14ac:dyDescent="0.3">
      <c r="A7" s="16" t="s">
        <v>2</v>
      </c>
      <c r="B7" s="16" t="s">
        <v>73</v>
      </c>
      <c r="C7" s="3"/>
      <c r="D7" s="3"/>
      <c r="E7" s="3"/>
      <c r="F7" s="3"/>
      <c r="G7" s="3"/>
      <c r="H7" s="3"/>
      <c r="I7" s="6"/>
    </row>
    <row r="8" spans="1:26" ht="44.25" customHeight="1" x14ac:dyDescent="0.3">
      <c r="A8" s="16" t="s">
        <v>3</v>
      </c>
      <c r="B8" s="16" t="s">
        <v>72</v>
      </c>
      <c r="C8" s="3"/>
      <c r="D8" s="3"/>
      <c r="E8" s="3"/>
      <c r="F8" s="3"/>
      <c r="G8" s="3"/>
      <c r="H8" s="3"/>
      <c r="I8" s="6" t="str">
        <f>IF(ISERROR((H8-C8)/C8),"",(H8-C8)/C8)</f>
        <v/>
      </c>
    </row>
    <row r="9" spans="1:26" ht="44.25" customHeight="1" x14ac:dyDescent="0.3">
      <c r="A9" s="48" t="s">
        <v>68</v>
      </c>
      <c r="B9" s="48" t="s">
        <v>71</v>
      </c>
      <c r="C9" s="49">
        <f>C6-C7+C8</f>
        <v>0</v>
      </c>
      <c r="D9" s="49">
        <f t="shared" ref="D9:H9" si="0">D6-D7+D8</f>
        <v>0</v>
      </c>
      <c r="E9" s="49">
        <f t="shared" si="0"/>
        <v>0</v>
      </c>
      <c r="F9" s="49">
        <f t="shared" si="0"/>
        <v>0</v>
      </c>
      <c r="G9" s="49">
        <f t="shared" si="0"/>
        <v>0</v>
      </c>
      <c r="H9" s="49">
        <f t="shared" si="0"/>
        <v>0</v>
      </c>
      <c r="I9" s="6" t="str">
        <f>IF(ISERROR((H9-C9)/C9),"",(H9-C9)/C9)</f>
        <v/>
      </c>
    </row>
    <row r="10" spans="1:26" x14ac:dyDescent="0.3">
      <c r="C10" s="72"/>
    </row>
  </sheetData>
  <sheetProtection autoFilter="0"/>
  <mergeCells count="1">
    <mergeCell ref="A2:I2"/>
  </mergeCells>
  <pageMargins left="0.70866141732283472" right="0.70866141732283472" top="0.453125" bottom="0.74803149606299213" header="0.31496062992125984" footer="0.31496062992125984"/>
  <pageSetup paperSize="9" scale="96" orientation="landscape" r:id="rId1"/>
  <headerFooter>
    <oddHeader>&amp;L&amp;"-,Gras"&amp;14&amp;KFF0000&amp;F</oddHeader>
    <oddFooter>&amp;L&amp;Z&amp;F&amp;R&amp;D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3">
    <pageSetUpPr fitToPage="1"/>
  </sheetPr>
  <dimension ref="A1:Z22"/>
  <sheetViews>
    <sheetView view="pageLayout" zoomScale="90" zoomScalePageLayoutView="90" workbookViewId="0">
      <selection activeCell="I22" sqref="I22"/>
    </sheetView>
  </sheetViews>
  <sheetFormatPr baseColWidth="10" defaultRowHeight="14.4" x14ac:dyDescent="0.3"/>
  <cols>
    <col min="1" max="1" width="19.109375" customWidth="1"/>
    <col min="2" max="2" width="3.6640625" style="38" customWidth="1"/>
    <col min="3" max="3" width="15.88671875" bestFit="1" customWidth="1"/>
    <col min="4" max="5" width="15.44140625" customWidth="1"/>
    <col min="6" max="6" width="16.33203125" bestFit="1" customWidth="1"/>
    <col min="7" max="7" width="15.44140625" customWidth="1"/>
    <col min="8" max="8" width="16.5546875" customWidth="1"/>
    <col min="9" max="9" width="16.33203125" bestFit="1" customWidth="1"/>
    <col min="10" max="17" width="12.88671875" customWidth="1"/>
    <col min="18" max="18" width="14.33203125" bestFit="1" customWidth="1"/>
    <col min="19" max="19" width="13.88671875" bestFit="1" customWidth="1"/>
    <col min="23" max="24" width="14.33203125" bestFit="1" customWidth="1"/>
    <col min="25" max="25" width="14.33203125" customWidth="1"/>
    <col min="26" max="26" width="14.33203125" bestFit="1" customWidth="1"/>
  </cols>
  <sheetData>
    <row r="1" spans="1:26" ht="18" x14ac:dyDescent="0.35">
      <c r="A1" s="168" t="s">
        <v>31</v>
      </c>
      <c r="B1" s="168"/>
      <c r="C1" s="168"/>
      <c r="D1" s="168"/>
      <c r="E1" s="168"/>
      <c r="F1" s="168"/>
      <c r="G1" s="168"/>
      <c r="H1" s="168"/>
      <c r="I1" s="168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3" spans="1:26" x14ac:dyDescent="0.3">
      <c r="A3" s="9" t="s">
        <v>32</v>
      </c>
      <c r="B3" s="52"/>
      <c r="C3" s="9"/>
      <c r="D3" s="9"/>
      <c r="E3" s="9"/>
      <c r="F3" s="9"/>
      <c r="G3" s="9"/>
      <c r="H3" s="9"/>
      <c r="I3" s="9"/>
    </row>
    <row r="4" spans="1:26" x14ac:dyDescent="0.3">
      <c r="A4" t="s">
        <v>33</v>
      </c>
    </row>
    <row r="5" spans="1:26" x14ac:dyDescent="0.3">
      <c r="A5" s="9"/>
      <c r="B5" s="52"/>
      <c r="C5" s="9"/>
      <c r="D5" s="9"/>
      <c r="E5" s="9"/>
      <c r="F5" s="9"/>
      <c r="G5" s="9"/>
      <c r="H5" s="9"/>
      <c r="I5" s="9"/>
    </row>
    <row r="7" spans="1:26" ht="15.6" x14ac:dyDescent="0.3">
      <c r="A7" s="169" t="s">
        <v>34</v>
      </c>
      <c r="B7" s="170"/>
      <c r="C7" s="170"/>
      <c r="D7" s="170"/>
      <c r="E7" s="170"/>
      <c r="F7" s="170"/>
      <c r="G7" s="170"/>
      <c r="H7" s="170"/>
      <c r="I7" s="171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spans="1:26" ht="15.6" x14ac:dyDescent="0.3">
      <c r="A8" s="172" t="s">
        <v>35</v>
      </c>
      <c r="B8" s="173"/>
      <c r="C8" s="173"/>
      <c r="D8" s="173"/>
      <c r="E8" s="173"/>
      <c r="F8" s="173"/>
      <c r="G8" s="173"/>
      <c r="H8" s="173"/>
      <c r="I8" s="174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</row>
    <row r="11" spans="1:26" ht="28.8" x14ac:dyDescent="0.3">
      <c r="C11" s="53">
        <v>2009</v>
      </c>
      <c r="D11" s="54">
        <v>2010</v>
      </c>
      <c r="E11" s="55">
        <v>2011</v>
      </c>
      <c r="F11" s="56">
        <v>2012</v>
      </c>
      <c r="G11" s="57">
        <v>2013</v>
      </c>
      <c r="H11" s="58">
        <v>2014</v>
      </c>
      <c r="I11" s="59" t="s">
        <v>69</v>
      </c>
    </row>
    <row r="12" spans="1:26" s="63" customFormat="1" ht="21.75" customHeight="1" x14ac:dyDescent="0.3">
      <c r="A12" s="2" t="s">
        <v>74</v>
      </c>
      <c r="B12" s="10" t="s">
        <v>72</v>
      </c>
      <c r="C12" s="3"/>
      <c r="D12" s="3"/>
      <c r="E12" s="3"/>
      <c r="F12" s="3"/>
      <c r="G12" s="3"/>
      <c r="H12" s="3"/>
      <c r="I12" s="65"/>
    </row>
    <row r="13" spans="1:26" s="63" customFormat="1" ht="21.75" customHeight="1" x14ac:dyDescent="0.3">
      <c r="A13" s="2" t="s">
        <v>78</v>
      </c>
      <c r="B13" s="10" t="s">
        <v>73</v>
      </c>
      <c r="C13" s="3"/>
      <c r="D13" s="3"/>
      <c r="E13" s="3"/>
      <c r="F13" s="3"/>
      <c r="G13" s="3"/>
      <c r="H13" s="3"/>
      <c r="I13" s="65"/>
    </row>
    <row r="14" spans="1:26" s="63" customFormat="1" ht="21.75" customHeight="1" x14ac:dyDescent="0.3">
      <c r="A14" s="2" t="s">
        <v>79</v>
      </c>
      <c r="B14" s="10" t="s">
        <v>73</v>
      </c>
      <c r="C14" s="3"/>
      <c r="D14" s="3"/>
      <c r="E14" s="3"/>
      <c r="F14" s="3"/>
      <c r="G14" s="3"/>
      <c r="H14" s="3"/>
      <c r="I14" s="65"/>
    </row>
    <row r="15" spans="1:26" s="63" customFormat="1" ht="21.75" customHeight="1" x14ac:dyDescent="0.3">
      <c r="A15" s="2" t="s">
        <v>75</v>
      </c>
      <c r="B15" s="10" t="s">
        <v>72</v>
      </c>
      <c r="C15" s="3"/>
      <c r="D15" s="3"/>
      <c r="E15" s="3"/>
      <c r="F15" s="3"/>
      <c r="G15" s="3"/>
      <c r="H15" s="3"/>
      <c r="I15" s="65"/>
    </row>
    <row r="16" spans="1:26" s="63" customFormat="1" ht="21.75" customHeight="1" x14ac:dyDescent="0.3">
      <c r="A16" s="2" t="s">
        <v>80</v>
      </c>
      <c r="B16" s="10" t="s">
        <v>72</v>
      </c>
      <c r="C16" s="3"/>
      <c r="D16" s="3"/>
      <c r="E16" s="3"/>
      <c r="F16" s="3"/>
      <c r="G16" s="3"/>
      <c r="H16" s="3"/>
      <c r="I16" s="65"/>
    </row>
    <row r="17" spans="1:9" s="63" customFormat="1" ht="21.75" customHeight="1" x14ac:dyDescent="0.3">
      <c r="A17" s="2" t="s">
        <v>76</v>
      </c>
      <c r="B17" s="10" t="s">
        <v>73</v>
      </c>
      <c r="C17" s="3"/>
      <c r="D17" s="3"/>
      <c r="E17" s="3"/>
      <c r="F17" s="3"/>
      <c r="G17" s="3"/>
      <c r="H17" s="3"/>
      <c r="I17" s="65"/>
    </row>
    <row r="18" spans="1:9" s="63" customFormat="1" ht="21.75" customHeight="1" x14ac:dyDescent="0.3">
      <c r="A18" s="2" t="s">
        <v>81</v>
      </c>
      <c r="B18" s="10"/>
      <c r="C18" s="3"/>
      <c r="D18" s="3"/>
      <c r="E18" s="3"/>
      <c r="F18" s="3"/>
      <c r="G18" s="3"/>
      <c r="H18" s="3"/>
      <c r="I18" s="65"/>
    </row>
    <row r="19" spans="1:9" s="63" customFormat="1" ht="21.75" customHeight="1" x14ac:dyDescent="0.3">
      <c r="A19" s="2" t="s">
        <v>77</v>
      </c>
      <c r="B19" s="10" t="s">
        <v>73</v>
      </c>
      <c r="C19" s="3"/>
      <c r="D19" s="3"/>
      <c r="E19" s="3"/>
      <c r="F19" s="3"/>
      <c r="G19" s="3"/>
      <c r="H19" s="3"/>
      <c r="I19" s="65"/>
    </row>
    <row r="20" spans="1:9" s="63" customFormat="1" ht="21.75" customHeight="1" x14ac:dyDescent="0.3">
      <c r="A20" s="62" t="s">
        <v>82</v>
      </c>
      <c r="B20" s="1" t="s">
        <v>72</v>
      </c>
      <c r="C20" s="66"/>
      <c r="D20" s="66"/>
      <c r="E20" s="66"/>
      <c r="F20" s="66"/>
      <c r="G20" s="66"/>
      <c r="H20" s="3"/>
      <c r="I20" s="65"/>
    </row>
    <row r="21" spans="1:9" s="63" customFormat="1" ht="21.75" customHeight="1" x14ac:dyDescent="0.3">
      <c r="A21" s="62" t="s">
        <v>83</v>
      </c>
      <c r="B21" s="1" t="s">
        <v>73</v>
      </c>
      <c r="C21" s="66"/>
      <c r="D21" s="66"/>
      <c r="E21" s="66"/>
      <c r="F21" s="66"/>
      <c r="G21" s="66"/>
      <c r="H21" s="3"/>
      <c r="I21" s="65"/>
    </row>
    <row r="22" spans="1:9" s="63" customFormat="1" ht="21.75" customHeight="1" x14ac:dyDescent="0.3">
      <c r="A22" s="2" t="s">
        <v>70</v>
      </c>
      <c r="B22" s="10" t="s">
        <v>71</v>
      </c>
      <c r="C22" s="3">
        <f>C12-C13-C14+C15+C16-C17+C18-C19+C20-C21</f>
        <v>0</v>
      </c>
      <c r="D22" s="3">
        <f t="shared" ref="D22:H22" si="0">D12-D13-D14+D15+D16-D17+D18-D19+D20-D21</f>
        <v>0</v>
      </c>
      <c r="E22" s="3">
        <f t="shared" si="0"/>
        <v>0</v>
      </c>
      <c r="F22" s="3">
        <f t="shared" si="0"/>
        <v>0</v>
      </c>
      <c r="G22" s="3">
        <f t="shared" si="0"/>
        <v>0</v>
      </c>
      <c r="H22" s="3">
        <f t="shared" si="0"/>
        <v>0</v>
      </c>
      <c r="I22" s="5" t="str">
        <f>IF(ISERROR((H22-C22)/C22),"",(H22-C22)/C22)</f>
        <v/>
      </c>
    </row>
  </sheetData>
  <sheetProtection autoFilter="0"/>
  <mergeCells count="3">
    <mergeCell ref="A1:I1"/>
    <mergeCell ref="A7:I7"/>
    <mergeCell ref="A8:I8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&amp;L&amp;"-,Gras"&amp;14&amp;KFF0000&amp;F</oddHeader>
    <oddFooter>&amp;L&amp;Z&amp;F&amp;R&amp;D &amp;T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T55"/>
  <sheetViews>
    <sheetView view="pageLayout" zoomScale="80" zoomScalePageLayoutView="80" workbookViewId="0">
      <selection activeCell="I10" sqref="I10:I12"/>
    </sheetView>
  </sheetViews>
  <sheetFormatPr baseColWidth="10" defaultRowHeight="14.4" x14ac:dyDescent="0.3"/>
  <cols>
    <col min="1" max="1" width="14.44140625" customWidth="1"/>
    <col min="2" max="2" width="5.33203125" style="38" customWidth="1"/>
    <col min="3" max="9" width="15.44140625" customWidth="1"/>
    <col min="10" max="10" width="14.5546875" customWidth="1"/>
    <col min="11" max="11" width="8.109375" bestFit="1" customWidth="1"/>
    <col min="12" max="12" width="12.88671875" customWidth="1"/>
    <col min="13" max="13" width="14.5546875" customWidth="1"/>
    <col min="14" max="14" width="8.109375" bestFit="1" customWidth="1"/>
    <col min="15" max="15" width="12.88671875" customWidth="1"/>
    <col min="16" max="16" width="14.88671875" bestFit="1" customWidth="1"/>
    <col min="17" max="17" width="8.109375" customWidth="1"/>
    <col min="18" max="18" width="12.88671875" bestFit="1" customWidth="1"/>
    <col min="19" max="19" width="14.6640625" bestFit="1" customWidth="1"/>
    <col min="20" max="20" width="8.109375" customWidth="1"/>
  </cols>
  <sheetData>
    <row r="1" spans="1:20" ht="18" x14ac:dyDescent="0.35">
      <c r="A1" s="168" t="s">
        <v>8</v>
      </c>
      <c r="B1" s="168"/>
      <c r="C1" s="168"/>
      <c r="D1" s="168"/>
      <c r="E1" s="168"/>
      <c r="F1" s="168"/>
      <c r="G1" s="168"/>
      <c r="H1" s="168"/>
      <c r="I1" s="168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4" spans="1:20" x14ac:dyDescent="0.3">
      <c r="A4" s="9" t="s">
        <v>9</v>
      </c>
      <c r="B4" s="52"/>
      <c r="C4" s="9"/>
      <c r="D4" s="9"/>
      <c r="E4" s="9"/>
      <c r="F4" s="9"/>
      <c r="G4" s="9"/>
      <c r="H4" s="9"/>
    </row>
    <row r="6" spans="1:20" ht="23.25" customHeight="1" x14ac:dyDescent="0.3">
      <c r="A6" s="175" t="s">
        <v>27</v>
      </c>
      <c r="B6" s="175"/>
      <c r="C6" s="175"/>
      <c r="D6" s="175"/>
      <c r="E6" s="175"/>
      <c r="F6" s="175"/>
      <c r="G6" s="175"/>
      <c r="H6" s="175"/>
      <c r="I6" s="175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9" spans="1:20" ht="28.8" x14ac:dyDescent="0.3">
      <c r="C9" s="53">
        <v>2009</v>
      </c>
      <c r="D9" s="54">
        <v>2010</v>
      </c>
      <c r="E9" s="55">
        <v>2011</v>
      </c>
      <c r="F9" s="56">
        <v>2012</v>
      </c>
      <c r="G9" s="57">
        <v>2013</v>
      </c>
      <c r="H9" s="58">
        <v>2014</v>
      </c>
      <c r="I9" s="59" t="s">
        <v>69</v>
      </c>
    </row>
    <row r="10" spans="1:20" s="63" customFormat="1" ht="29.25" customHeight="1" x14ac:dyDescent="0.3">
      <c r="A10" s="2" t="s">
        <v>10</v>
      </c>
      <c r="B10" s="10"/>
      <c r="C10" s="15">
        <f>FdR!C22</f>
        <v>0</v>
      </c>
      <c r="D10" s="15">
        <f>FdR!D22</f>
        <v>0</v>
      </c>
      <c r="E10" s="15">
        <f>FdR!E22</f>
        <v>0</v>
      </c>
      <c r="F10" s="15">
        <f>FdR!F22</f>
        <v>0</v>
      </c>
      <c r="G10" s="15">
        <f>FdR!G22</f>
        <v>0</v>
      </c>
      <c r="H10" s="15">
        <f>FdR!H22</f>
        <v>0</v>
      </c>
      <c r="I10" s="5" t="str">
        <f>IF(ISERROR((H10-C10)/C10),"",(H10-C10)/C10)</f>
        <v/>
      </c>
    </row>
    <row r="11" spans="1:20" s="63" customFormat="1" ht="29.25" customHeight="1" x14ac:dyDescent="0.3">
      <c r="A11" s="62" t="s">
        <v>84</v>
      </c>
      <c r="B11" s="74" t="s">
        <v>96</v>
      </c>
      <c r="C11" s="3"/>
      <c r="D11" s="3"/>
      <c r="E11" s="3"/>
      <c r="F11" s="3"/>
      <c r="G11" s="3"/>
      <c r="H11" s="3"/>
      <c r="I11" s="5" t="str">
        <f t="shared" ref="I11:I12" si="0">IF(ISERROR((H11-C11)/C11),"",(H11-C11)/C11)</f>
        <v/>
      </c>
    </row>
    <row r="12" spans="1:20" s="63" customFormat="1" ht="29.25" customHeight="1" x14ac:dyDescent="0.3">
      <c r="A12" s="2" t="s">
        <v>40</v>
      </c>
      <c r="B12" s="10" t="s">
        <v>71</v>
      </c>
      <c r="C12" s="64" t="str">
        <f>IF(ISERROR((C10/C11)*360),"",(C10/C11)*360)</f>
        <v/>
      </c>
      <c r="D12" s="64" t="str">
        <f t="shared" ref="D12:H12" si="1">IF(ISERROR((D10/D11)*360),"",(D10/D11)*360)</f>
        <v/>
      </c>
      <c r="E12" s="64" t="str">
        <f t="shared" si="1"/>
        <v/>
      </c>
      <c r="F12" s="64" t="str">
        <f t="shared" si="1"/>
        <v/>
      </c>
      <c r="G12" s="64" t="str">
        <f t="shared" si="1"/>
        <v/>
      </c>
      <c r="H12" s="64" t="str">
        <f t="shared" si="1"/>
        <v/>
      </c>
      <c r="I12" s="5" t="str">
        <f t="shared" si="0"/>
        <v/>
      </c>
    </row>
    <row r="22" ht="26.25" customHeight="1" x14ac:dyDescent="0.3"/>
    <row r="23" ht="26.25" customHeight="1" x14ac:dyDescent="0.3"/>
    <row r="24" ht="26.25" customHeight="1" x14ac:dyDescent="0.3"/>
    <row r="25" ht="26.25" customHeight="1" x14ac:dyDescent="0.3"/>
    <row r="26" ht="26.25" customHeight="1" x14ac:dyDescent="0.3"/>
    <row r="27" ht="26.25" customHeight="1" x14ac:dyDescent="0.3"/>
    <row r="28" ht="26.25" customHeight="1" x14ac:dyDescent="0.3"/>
    <row r="49" ht="26.25" customHeight="1" x14ac:dyDescent="0.3"/>
    <row r="50" ht="26.25" customHeight="1" x14ac:dyDescent="0.3"/>
    <row r="51" ht="26.25" customHeight="1" x14ac:dyDescent="0.3"/>
    <row r="52" ht="26.25" customHeight="1" x14ac:dyDescent="0.3"/>
    <row r="53" ht="26.25" customHeight="1" x14ac:dyDescent="0.3"/>
    <row r="54" ht="26.25" customHeight="1" x14ac:dyDescent="0.3"/>
    <row r="55" ht="26.25" customHeight="1" x14ac:dyDescent="0.3"/>
  </sheetData>
  <sheetProtection autoFilter="0"/>
  <mergeCells count="2">
    <mergeCell ref="A1:I1"/>
    <mergeCell ref="A6:I6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&amp;L&amp;"-,Gras"&amp;14&amp;KFF0000&amp;F</oddHeader>
    <oddFooter>&amp;L&amp;Z&amp;F&amp;R&amp;D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pageSetUpPr fitToPage="1"/>
  </sheetPr>
  <dimension ref="A1:T21"/>
  <sheetViews>
    <sheetView view="pageLayout" topLeftCell="A9" zoomScale="90" zoomScalePageLayoutView="90" workbookViewId="0">
      <selection activeCell="I18" sqref="I18"/>
    </sheetView>
  </sheetViews>
  <sheetFormatPr baseColWidth="10" defaultRowHeight="14.4" x14ac:dyDescent="0.3"/>
  <cols>
    <col min="1" max="1" width="15.88671875" customWidth="1"/>
    <col min="2" max="2" width="6.33203125" customWidth="1"/>
    <col min="3" max="9" width="15.6640625" customWidth="1"/>
    <col min="10" max="10" width="12.88671875" customWidth="1"/>
    <col min="11" max="11" width="12.5546875" bestFit="1" customWidth="1"/>
    <col min="12" max="12" width="17.109375" bestFit="1" customWidth="1"/>
    <col min="13" max="13" width="9.44140625" customWidth="1"/>
    <col min="14" max="15" width="13.6640625" bestFit="1" customWidth="1"/>
    <col min="16" max="16" width="12" customWidth="1"/>
    <col min="17" max="17" width="12.6640625" customWidth="1"/>
    <col min="18" max="18" width="9.44140625" customWidth="1"/>
    <col min="19" max="19" width="13" customWidth="1"/>
    <col min="20" max="20" width="12.88671875" bestFit="1" customWidth="1"/>
  </cols>
  <sheetData>
    <row r="1" spans="1:20" ht="18" x14ac:dyDescent="0.35">
      <c r="A1" s="168" t="s">
        <v>4</v>
      </c>
      <c r="B1" s="168"/>
      <c r="C1" s="168"/>
      <c r="D1" s="168"/>
      <c r="E1" s="168"/>
      <c r="F1" s="168"/>
      <c r="G1" s="168"/>
      <c r="H1" s="168"/>
      <c r="I1" s="168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3" spans="1:20" x14ac:dyDescent="0.3">
      <c r="A3" s="9" t="s">
        <v>36</v>
      </c>
    </row>
    <row r="4" spans="1:20" x14ac:dyDescent="0.3">
      <c r="A4" t="s">
        <v>91</v>
      </c>
    </row>
    <row r="5" spans="1:20" x14ac:dyDescent="0.3">
      <c r="A5" s="9" t="s">
        <v>92</v>
      </c>
    </row>
    <row r="7" spans="1:20" ht="15.6" x14ac:dyDescent="0.3">
      <c r="A7" s="169" t="s">
        <v>24</v>
      </c>
      <c r="B7" s="170"/>
      <c r="C7" s="170"/>
      <c r="D7" s="170"/>
      <c r="E7" s="170"/>
      <c r="F7" s="170"/>
      <c r="G7" s="170"/>
      <c r="H7" s="170"/>
      <c r="I7" s="171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</row>
    <row r="8" spans="1:20" ht="15.6" x14ac:dyDescent="0.3">
      <c r="A8" s="172" t="s">
        <v>6</v>
      </c>
      <c r="B8" s="173"/>
      <c r="C8" s="173"/>
      <c r="D8" s="173"/>
      <c r="E8" s="173"/>
      <c r="F8" s="173"/>
      <c r="G8" s="173"/>
      <c r="H8" s="173"/>
      <c r="I8" s="174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</row>
    <row r="11" spans="1:20" ht="28.8" x14ac:dyDescent="0.3">
      <c r="B11" s="38"/>
      <c r="C11" s="53">
        <v>2009</v>
      </c>
      <c r="D11" s="54">
        <v>2010</v>
      </c>
      <c r="E11" s="55">
        <v>2011</v>
      </c>
      <c r="F11" s="56">
        <v>2012</v>
      </c>
      <c r="G11" s="57">
        <v>2013</v>
      </c>
      <c r="H11" s="58">
        <v>2014</v>
      </c>
      <c r="I11" s="59" t="s">
        <v>69</v>
      </c>
    </row>
    <row r="12" spans="1:20" s="63" customFormat="1" ht="27.75" customHeight="1" x14ac:dyDescent="0.3">
      <c r="A12" s="2" t="s">
        <v>85</v>
      </c>
      <c r="B12" s="10" t="s">
        <v>72</v>
      </c>
      <c r="C12" s="3"/>
      <c r="D12" s="3"/>
      <c r="E12" s="3"/>
      <c r="F12" s="3"/>
      <c r="G12" s="3"/>
      <c r="H12" s="3"/>
      <c r="I12" s="5" t="str">
        <f>IF(ISERROR((H12-C12)/C12),"",(H12-C12)/C12)</f>
        <v/>
      </c>
    </row>
    <row r="13" spans="1:20" s="63" customFormat="1" ht="27.75" customHeight="1" x14ac:dyDescent="0.3">
      <c r="A13" s="2" t="s">
        <v>86</v>
      </c>
      <c r="B13" s="10" t="s">
        <v>72</v>
      </c>
      <c r="C13" s="3"/>
      <c r="D13" s="3"/>
      <c r="E13" s="3"/>
      <c r="F13" s="3"/>
      <c r="G13" s="3"/>
      <c r="H13" s="3"/>
      <c r="I13" s="5" t="str">
        <f>IF(ISERROR((H13-C13)/C13),"",(H13-C13)/C13)</f>
        <v/>
      </c>
    </row>
    <row r="14" spans="1:20" s="63" customFormat="1" ht="27.75" customHeight="1" x14ac:dyDescent="0.3">
      <c r="A14" s="2" t="s">
        <v>89</v>
      </c>
      <c r="B14" s="10" t="s">
        <v>72</v>
      </c>
      <c r="C14" s="66"/>
      <c r="D14" s="66"/>
      <c r="E14" s="66"/>
      <c r="F14" s="66"/>
      <c r="G14" s="3"/>
      <c r="H14" s="3"/>
      <c r="I14" s="66"/>
    </row>
    <row r="15" spans="1:20" s="63" customFormat="1" ht="27.75" customHeight="1" x14ac:dyDescent="0.3">
      <c r="A15" s="2" t="s">
        <v>90</v>
      </c>
      <c r="B15" s="10" t="s">
        <v>72</v>
      </c>
      <c r="C15" s="66"/>
      <c r="D15" s="66"/>
      <c r="E15" s="66"/>
      <c r="F15" s="66"/>
      <c r="G15" s="3"/>
      <c r="H15" s="3"/>
      <c r="I15" s="66"/>
    </row>
    <row r="16" spans="1:20" s="63" customFormat="1" ht="27.75" customHeight="1" x14ac:dyDescent="0.3">
      <c r="A16" s="2" t="s">
        <v>5</v>
      </c>
      <c r="B16" s="10" t="s">
        <v>72</v>
      </c>
      <c r="C16" s="3">
        <v>0</v>
      </c>
      <c r="D16" s="3">
        <v>0</v>
      </c>
      <c r="E16" s="3">
        <v>0</v>
      </c>
      <c r="F16" s="3">
        <v>0</v>
      </c>
      <c r="G16" s="3"/>
      <c r="H16" s="3"/>
      <c r="I16" s="5" t="str">
        <f>IF(ISERROR((H16-C16)/C16),"",(H16-C16)/C16)</f>
        <v/>
      </c>
    </row>
    <row r="17" spans="1:9" s="63" customFormat="1" ht="27.75" customHeight="1" x14ac:dyDescent="0.3">
      <c r="A17" s="2" t="s">
        <v>87</v>
      </c>
      <c r="B17" s="10" t="s">
        <v>73</v>
      </c>
      <c r="C17" s="3"/>
      <c r="D17" s="3"/>
      <c r="E17" s="3"/>
      <c r="F17" s="3"/>
      <c r="G17" s="3"/>
      <c r="H17" s="3"/>
      <c r="I17" s="5" t="str">
        <f>IF(ISERROR((H17-C17)/C17),"",(H17-C17)/C17)</f>
        <v/>
      </c>
    </row>
    <row r="18" spans="1:9" s="63" customFormat="1" ht="37.200000000000003" customHeight="1" x14ac:dyDescent="0.3">
      <c r="A18" s="62" t="s">
        <v>88</v>
      </c>
      <c r="B18" s="10" t="s">
        <v>71</v>
      </c>
      <c r="C18" s="3">
        <f>C12+C13+C14+C15+C16-C17</f>
        <v>0</v>
      </c>
      <c r="D18" s="3">
        <f t="shared" ref="D18:H18" si="0">D12+D13+D14+D15+D16-D17</f>
        <v>0</v>
      </c>
      <c r="E18" s="3">
        <f t="shared" si="0"/>
        <v>0</v>
      </c>
      <c r="F18" s="3">
        <f t="shared" si="0"/>
        <v>0</v>
      </c>
      <c r="G18" s="3">
        <f t="shared" si="0"/>
        <v>0</v>
      </c>
      <c r="H18" s="3">
        <f t="shared" si="0"/>
        <v>0</v>
      </c>
      <c r="I18" s="5"/>
    </row>
    <row r="21" spans="1:9" x14ac:dyDescent="0.3">
      <c r="A21" s="8" t="s">
        <v>7</v>
      </c>
    </row>
  </sheetData>
  <sheetProtection autoFilter="0"/>
  <mergeCells count="3">
    <mergeCell ref="A7:I7"/>
    <mergeCell ref="A8:I8"/>
    <mergeCell ref="A1:I1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&amp;L&amp;"-,Gras"&amp;14&amp;KFF0000&amp;F</oddHeader>
    <oddFooter>&amp;L&amp;Z&amp;F&amp;R&amp;D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pageSetUpPr fitToPage="1"/>
  </sheetPr>
  <dimension ref="A1:U15"/>
  <sheetViews>
    <sheetView view="pageLayout" zoomScale="90" zoomScaleNormal="90" zoomScalePageLayoutView="90" workbookViewId="0">
      <selection activeCell="I13" sqref="I13"/>
    </sheetView>
  </sheetViews>
  <sheetFormatPr baseColWidth="10" defaultRowHeight="14.4" x14ac:dyDescent="0.3"/>
  <cols>
    <col min="1" max="1" width="16.5546875" customWidth="1"/>
    <col min="2" max="2" width="4.44140625" customWidth="1"/>
    <col min="3" max="9" width="14.44140625" customWidth="1"/>
    <col min="10" max="10" width="13.88671875" customWidth="1"/>
    <col min="11" max="11" width="13.5546875" bestFit="1" customWidth="1"/>
    <col min="12" max="12" width="13.109375" customWidth="1"/>
    <col min="13" max="13" width="14.6640625" bestFit="1" customWidth="1"/>
    <col min="14" max="14" width="14.33203125" bestFit="1" customWidth="1"/>
    <col min="15" max="15" width="13.5546875" bestFit="1" customWidth="1"/>
    <col min="16" max="16" width="14.6640625" bestFit="1" customWidth="1"/>
    <col min="17" max="17" width="14.33203125" bestFit="1" customWidth="1"/>
    <col min="18" max="18" width="13.5546875" bestFit="1" customWidth="1"/>
    <col min="19" max="19" width="14.6640625" bestFit="1" customWidth="1"/>
  </cols>
  <sheetData>
    <row r="1" spans="1:21" ht="18" x14ac:dyDescent="0.35">
      <c r="A1" s="168" t="s">
        <v>14</v>
      </c>
      <c r="B1" s="168"/>
      <c r="C1" s="168"/>
      <c r="D1" s="168"/>
      <c r="E1" s="168"/>
      <c r="F1" s="168"/>
      <c r="G1" s="168"/>
      <c r="H1" s="168"/>
      <c r="I1" s="168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4" spans="1:21" x14ac:dyDescent="0.3">
      <c r="A4" s="9" t="s">
        <v>15</v>
      </c>
      <c r="B4" s="9"/>
      <c r="C4" s="9"/>
      <c r="D4" s="9"/>
      <c r="H4" s="9"/>
      <c r="I4" s="9"/>
      <c r="J4" s="9"/>
    </row>
    <row r="7" spans="1:21" ht="23.25" customHeight="1" x14ac:dyDescent="0.3">
      <c r="A7" s="176" t="s">
        <v>25</v>
      </c>
      <c r="B7" s="177"/>
      <c r="C7" s="177"/>
      <c r="D7" s="177"/>
      <c r="E7" s="177"/>
      <c r="F7" s="177"/>
      <c r="G7" s="177"/>
      <c r="H7" s="177"/>
      <c r="I7" s="178"/>
      <c r="J7" s="13"/>
      <c r="K7" s="13"/>
      <c r="L7" s="13"/>
      <c r="M7" s="13"/>
      <c r="N7" s="13"/>
      <c r="O7" s="13"/>
      <c r="P7" s="13"/>
      <c r="Q7" s="13"/>
      <c r="R7" s="13"/>
      <c r="S7" s="13"/>
    </row>
    <row r="12" spans="1:21" ht="28.8" x14ac:dyDescent="0.3">
      <c r="B12" s="38"/>
      <c r="C12" s="53">
        <v>2009</v>
      </c>
      <c r="D12" s="54">
        <v>2010</v>
      </c>
      <c r="E12" s="55">
        <v>2011</v>
      </c>
      <c r="F12" s="56">
        <v>2012</v>
      </c>
      <c r="G12" s="57">
        <v>2013</v>
      </c>
      <c r="H12" s="58">
        <v>2014</v>
      </c>
      <c r="I12" s="59" t="s">
        <v>69</v>
      </c>
    </row>
    <row r="13" spans="1:21" ht="30" customHeight="1" x14ac:dyDescent="0.3">
      <c r="A13" s="2" t="s">
        <v>10</v>
      </c>
      <c r="B13" s="10" t="s">
        <v>72</v>
      </c>
      <c r="C13" s="3">
        <f>FdR!C22</f>
        <v>0</v>
      </c>
      <c r="D13" s="3">
        <f>FdR!D22</f>
        <v>0</v>
      </c>
      <c r="E13" s="3">
        <f>FdR!E22</f>
        <v>0</v>
      </c>
      <c r="F13" s="3">
        <f>FdR!F22</f>
        <v>0</v>
      </c>
      <c r="G13" s="3">
        <f>FdR!G22</f>
        <v>0</v>
      </c>
      <c r="H13" s="3">
        <f>FdR!H22</f>
        <v>0</v>
      </c>
      <c r="I13" s="5" t="str">
        <f>IF(ISERROR((H13-C13)/C13),"",(H13-C13)/C13)</f>
        <v/>
      </c>
    </row>
    <row r="14" spans="1:21" ht="30" customHeight="1" x14ac:dyDescent="0.3">
      <c r="A14" s="2" t="s">
        <v>17</v>
      </c>
      <c r="B14" s="10" t="s">
        <v>73</v>
      </c>
      <c r="C14" s="3">
        <f>BFdr!C18</f>
        <v>0</v>
      </c>
      <c r="D14" s="3">
        <f>BFdr!D18</f>
        <v>0</v>
      </c>
      <c r="E14" s="3">
        <f>BFdr!E18</f>
        <v>0</v>
      </c>
      <c r="F14" s="3">
        <f>BFdr!F18</f>
        <v>0</v>
      </c>
      <c r="G14" s="3">
        <f>BFdr!G18</f>
        <v>0</v>
      </c>
      <c r="H14" s="3">
        <f>BFdr!H18</f>
        <v>0</v>
      </c>
      <c r="I14" s="5"/>
    </row>
    <row r="15" spans="1:21" ht="30" customHeight="1" x14ac:dyDescent="0.3">
      <c r="A15" s="62" t="s">
        <v>16</v>
      </c>
      <c r="B15" s="10" t="s">
        <v>71</v>
      </c>
      <c r="C15" s="3">
        <f>C13-C14</f>
        <v>0</v>
      </c>
      <c r="D15" s="3">
        <f t="shared" ref="D15:H15" si="0">D13-D14</f>
        <v>0</v>
      </c>
      <c r="E15" s="3">
        <f t="shared" si="0"/>
        <v>0</v>
      </c>
      <c r="F15" s="3">
        <f t="shared" si="0"/>
        <v>0</v>
      </c>
      <c r="G15" s="3">
        <f t="shared" si="0"/>
        <v>0</v>
      </c>
      <c r="H15" s="3">
        <f t="shared" si="0"/>
        <v>0</v>
      </c>
      <c r="I15" s="5" t="str">
        <f>IF(ISERROR((H15-C15)/C15),"",(H15-C15)/C15)</f>
        <v/>
      </c>
    </row>
  </sheetData>
  <sheetProtection autoFilter="0"/>
  <mergeCells count="2">
    <mergeCell ref="A1:I1"/>
    <mergeCell ref="A7:I7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&amp;L&amp;"-,Gras"&amp;14&amp;KFF0000&amp;F</oddHeader>
    <oddFooter>&amp;L&amp;Z&amp;F&amp;R&amp;D &amp;T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pageSetUpPr fitToPage="1"/>
  </sheetPr>
  <dimension ref="A1:V13"/>
  <sheetViews>
    <sheetView view="pageLayout" topLeftCell="A4" workbookViewId="0">
      <selection activeCell="I11" sqref="I11"/>
    </sheetView>
  </sheetViews>
  <sheetFormatPr baseColWidth="10" defaultRowHeight="14.4" x14ac:dyDescent="0.3"/>
  <cols>
    <col min="1" max="1" width="15.33203125" customWidth="1"/>
    <col min="2" max="2" width="5.5546875" style="38" customWidth="1"/>
    <col min="3" max="3" width="14.6640625" bestFit="1" customWidth="1"/>
    <col min="4" max="4" width="15" bestFit="1" customWidth="1"/>
    <col min="5" max="5" width="12.6640625" customWidth="1"/>
    <col min="6" max="6" width="13.88671875" customWidth="1"/>
    <col min="7" max="7" width="17.44140625" bestFit="1" customWidth="1"/>
    <col min="8" max="8" width="14.88671875" customWidth="1"/>
    <col min="9" max="9" width="14.6640625" bestFit="1" customWidth="1"/>
    <col min="10" max="10" width="15" bestFit="1" customWidth="1"/>
    <col min="11" max="11" width="12.6640625" customWidth="1"/>
    <col min="12" max="12" width="13.88671875" customWidth="1"/>
    <col min="13" max="13" width="17.44140625" bestFit="1" customWidth="1"/>
    <col min="14" max="14" width="14.88671875" customWidth="1"/>
    <col min="15" max="15" width="14.33203125" bestFit="1" customWidth="1"/>
    <col min="16" max="16" width="16.33203125" customWidth="1"/>
    <col min="18" max="18" width="14.33203125" bestFit="1" customWidth="1"/>
    <col min="19" max="19" width="16.33203125" customWidth="1"/>
  </cols>
  <sheetData>
    <row r="1" spans="1:22" ht="18" x14ac:dyDescent="0.35">
      <c r="A1" s="168" t="s">
        <v>18</v>
      </c>
      <c r="B1" s="168"/>
      <c r="C1" s="168"/>
      <c r="D1" s="168"/>
      <c r="E1" s="168"/>
      <c r="F1" s="168"/>
      <c r="G1" s="168"/>
      <c r="H1" s="168"/>
      <c r="I1" s="168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4" spans="1:22" x14ac:dyDescent="0.3">
      <c r="A4" s="9" t="s">
        <v>15</v>
      </c>
      <c r="B4" s="52"/>
      <c r="C4" s="9"/>
      <c r="D4" s="9"/>
      <c r="E4" s="9"/>
      <c r="I4" s="9"/>
      <c r="J4" s="9"/>
      <c r="K4" s="9"/>
    </row>
    <row r="7" spans="1:22" ht="23.25" customHeight="1" x14ac:dyDescent="0.3">
      <c r="A7" s="175" t="s">
        <v>29</v>
      </c>
      <c r="B7" s="175"/>
      <c r="C7" s="175"/>
      <c r="D7" s="175"/>
      <c r="E7" s="175"/>
      <c r="F7" s="175"/>
      <c r="G7" s="175"/>
      <c r="H7" s="175"/>
      <c r="I7" s="175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10" spans="1:22" ht="28.8" x14ac:dyDescent="0.3">
      <c r="C10" s="53">
        <v>2009</v>
      </c>
      <c r="D10" s="54">
        <v>2010</v>
      </c>
      <c r="E10" s="55">
        <v>2011</v>
      </c>
      <c r="F10" s="56">
        <v>2012</v>
      </c>
      <c r="G10" s="57">
        <v>2013</v>
      </c>
      <c r="H10" s="58">
        <v>2014</v>
      </c>
      <c r="I10" s="59" t="s">
        <v>69</v>
      </c>
    </row>
    <row r="11" spans="1:22" ht="31.5" customHeight="1" x14ac:dyDescent="0.3">
      <c r="A11" s="2" t="s">
        <v>16</v>
      </c>
      <c r="B11" s="10"/>
      <c r="C11" s="15">
        <f>Trésorerie!C15</f>
        <v>0</v>
      </c>
      <c r="D11" s="15">
        <f>Trésorerie!D15</f>
        <v>0</v>
      </c>
      <c r="E11" s="15">
        <f>Trésorerie!E15</f>
        <v>0</v>
      </c>
      <c r="F11" s="15">
        <f>Trésorerie!F15</f>
        <v>0</v>
      </c>
      <c r="G11" s="15">
        <f>Trésorerie!G15</f>
        <v>0</v>
      </c>
      <c r="H11" s="15">
        <f>Trésorerie!H15</f>
        <v>0</v>
      </c>
      <c r="I11" s="5" t="str">
        <f>IF(ISERROR((H11-C11)/C11),"",(H11-C11)/C11)</f>
        <v/>
      </c>
    </row>
    <row r="12" spans="1:22" ht="31.5" customHeight="1" x14ac:dyDescent="0.3">
      <c r="A12" s="62" t="s">
        <v>84</v>
      </c>
      <c r="B12" s="74" t="s">
        <v>96</v>
      </c>
      <c r="C12" s="3">
        <f>'Jours de FDR'!C11</f>
        <v>0</v>
      </c>
      <c r="D12" s="3">
        <f>'Jours de FDR'!D11</f>
        <v>0</v>
      </c>
      <c r="E12" s="3">
        <f>'Jours de FDR'!E11</f>
        <v>0</v>
      </c>
      <c r="F12" s="3">
        <f>'Jours de FDR'!F11</f>
        <v>0</v>
      </c>
      <c r="G12" s="3">
        <f>'Jours de FDR'!G11</f>
        <v>0</v>
      </c>
      <c r="H12" s="3">
        <f>'Jours de FDR'!H11</f>
        <v>0</v>
      </c>
      <c r="I12" s="5" t="str">
        <f t="shared" ref="I12" si="0">IF(ISERROR((H12-C12)/C12),"",(H12-C12)/C12)</f>
        <v/>
      </c>
    </row>
    <row r="13" spans="1:22" ht="31.5" customHeight="1" x14ac:dyDescent="0.3">
      <c r="A13" s="62" t="s">
        <v>19</v>
      </c>
      <c r="B13" s="1" t="s">
        <v>71</v>
      </c>
      <c r="C13" s="64" t="str">
        <f>IF(ISERROR((C11/C12)*360),"",(C11/C12)*360)</f>
        <v/>
      </c>
      <c r="D13" s="64" t="str">
        <f t="shared" ref="D13:H13" si="1">IF(ISERROR((D11/D12)*360),"",(D11/D12)*360)</f>
        <v/>
      </c>
      <c r="E13" s="64" t="str">
        <f t="shared" si="1"/>
        <v/>
      </c>
      <c r="F13" s="64" t="str">
        <f t="shared" si="1"/>
        <v/>
      </c>
      <c r="G13" s="64" t="str">
        <f t="shared" si="1"/>
        <v/>
      </c>
      <c r="H13" s="64" t="str">
        <f t="shared" si="1"/>
        <v/>
      </c>
      <c r="I13" s="5" t="str">
        <f>IF(ISERROR((H13-C13)/C13),"",(H13-C13)/C13)</f>
        <v/>
      </c>
    </row>
  </sheetData>
  <sheetProtection autoFilter="0"/>
  <mergeCells count="2">
    <mergeCell ref="A1:I1"/>
    <mergeCell ref="A7:I7"/>
  </mergeCells>
  <pageMargins left="0.25" right="0.25" top="0.75" bottom="0.75" header="0.3" footer="0.3"/>
  <pageSetup paperSize="9" orientation="landscape" r:id="rId1"/>
  <headerFooter>
    <oddHeader>&amp;L&amp;"-,Gras"&amp;14&amp;KFF0000&amp;F</oddHeader>
    <oddFooter>&amp;L&amp;Z&amp;F&amp;R&amp;D 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pageSetUpPr fitToPage="1"/>
  </sheetPr>
  <dimension ref="A1:T15"/>
  <sheetViews>
    <sheetView view="pageLayout" workbookViewId="0">
      <selection activeCell="I13" sqref="I13"/>
    </sheetView>
  </sheetViews>
  <sheetFormatPr baseColWidth="10" defaultRowHeight="14.4" x14ac:dyDescent="0.3"/>
  <cols>
    <col min="1" max="1" width="16" customWidth="1"/>
    <col min="2" max="2" width="4.44140625" style="38" customWidth="1"/>
    <col min="3" max="9" width="15.33203125" customWidth="1"/>
    <col min="10" max="10" width="14.6640625" customWidth="1"/>
    <col min="11" max="11" width="12.33203125" customWidth="1"/>
    <col min="12" max="12" width="12.5546875" customWidth="1"/>
    <col min="13" max="13" width="14.6640625" customWidth="1"/>
    <col min="14" max="14" width="13.109375" customWidth="1"/>
    <col min="15" max="15" width="14" customWidth="1"/>
    <col min="16" max="16" width="14.88671875" customWidth="1"/>
    <col min="18" max="18" width="14" customWidth="1"/>
    <col min="19" max="19" width="14.88671875" customWidth="1"/>
  </cols>
  <sheetData>
    <row r="1" spans="1:20" ht="18" x14ac:dyDescent="0.35">
      <c r="A1" s="168" t="s">
        <v>11</v>
      </c>
      <c r="B1" s="168"/>
      <c r="C1" s="168"/>
      <c r="D1" s="168"/>
      <c r="E1" s="168"/>
      <c r="F1" s="168"/>
      <c r="G1" s="168"/>
      <c r="H1" s="168"/>
      <c r="I1" s="168"/>
      <c r="J1" s="12"/>
      <c r="K1" s="12"/>
      <c r="L1" s="12"/>
      <c r="M1" s="12"/>
      <c r="N1" s="12"/>
      <c r="O1" s="12"/>
      <c r="P1" s="12"/>
      <c r="Q1" s="12"/>
      <c r="R1" s="12"/>
      <c r="S1" s="12"/>
    </row>
    <row r="4" spans="1:20" ht="15" customHeight="1" x14ac:dyDescent="0.3">
      <c r="A4" s="179" t="s">
        <v>12</v>
      </c>
      <c r="B4" s="179"/>
      <c r="C4" s="179"/>
      <c r="D4" s="179"/>
      <c r="E4" s="179"/>
      <c r="F4" s="179"/>
      <c r="G4" s="179"/>
      <c r="H4" s="179"/>
      <c r="I4" s="179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</row>
    <row r="5" spans="1:20" ht="29.25" customHeight="1" x14ac:dyDescent="0.3">
      <c r="A5" s="180" t="s">
        <v>13</v>
      </c>
      <c r="B5" s="180"/>
      <c r="C5" s="180"/>
      <c r="D5" s="180"/>
      <c r="E5" s="180"/>
      <c r="F5" s="180"/>
      <c r="G5" s="180"/>
      <c r="H5" s="180"/>
      <c r="I5" s="180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</row>
    <row r="6" spans="1:20" x14ac:dyDescent="0.3">
      <c r="A6" s="67"/>
      <c r="B6" s="71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</row>
    <row r="9" spans="1:20" ht="23.25" customHeight="1" x14ac:dyDescent="0.3">
      <c r="A9" s="175" t="s">
        <v>26</v>
      </c>
      <c r="B9" s="175"/>
      <c r="C9" s="175"/>
      <c r="D9" s="175"/>
      <c r="E9" s="175"/>
      <c r="F9" s="175"/>
      <c r="G9" s="175"/>
      <c r="H9" s="175"/>
      <c r="I9" s="175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2" spans="1:20" ht="28.8" x14ac:dyDescent="0.3">
      <c r="C12" s="53">
        <v>2009</v>
      </c>
      <c r="D12" s="54">
        <v>2010</v>
      </c>
      <c r="E12" s="55">
        <v>2011</v>
      </c>
      <c r="F12" s="56">
        <v>2012</v>
      </c>
      <c r="G12" s="57">
        <v>2013</v>
      </c>
      <c r="H12" s="58">
        <v>2014</v>
      </c>
      <c r="I12" s="59" t="s">
        <v>69</v>
      </c>
    </row>
    <row r="13" spans="1:20" ht="30.75" customHeight="1" x14ac:dyDescent="0.3">
      <c r="A13" s="62" t="s">
        <v>93</v>
      </c>
      <c r="B13" s="1"/>
      <c r="C13" s="15"/>
      <c r="D13" s="15"/>
      <c r="E13" s="15"/>
      <c r="F13" s="15"/>
      <c r="G13" s="15"/>
      <c r="H13" s="15"/>
      <c r="I13" s="5" t="str">
        <f>IF(ISERROR((H13-C13)/C13),"",(H13-C13)/C13)</f>
        <v/>
      </c>
    </row>
    <row r="14" spans="1:20" ht="30.75" customHeight="1" x14ac:dyDescent="0.3">
      <c r="A14" s="62" t="s">
        <v>84</v>
      </c>
      <c r="B14" s="74" t="s">
        <v>96</v>
      </c>
      <c r="C14" s="3">
        <f>'Jours de FDR'!C11</f>
        <v>0</v>
      </c>
      <c r="D14" s="3">
        <f>'Jours de FDR'!D11</f>
        <v>0</v>
      </c>
      <c r="E14" s="3">
        <f>'Jours de FDR'!E11</f>
        <v>0</v>
      </c>
      <c r="F14" s="3">
        <f>'Jours de FDR'!F11</f>
        <v>0</v>
      </c>
      <c r="G14" s="3">
        <f>'Jours de FDR'!G11</f>
        <v>0</v>
      </c>
      <c r="H14" s="3">
        <f>'Jours de FDR'!H11</f>
        <v>0</v>
      </c>
      <c r="I14" s="5" t="str">
        <f>IF(ISERROR((H14-C14)/C14),"",(H14-C14)/C14)</f>
        <v/>
      </c>
    </row>
    <row r="15" spans="1:20" ht="30.75" customHeight="1" x14ac:dyDescent="0.3">
      <c r="A15" s="62" t="s">
        <v>11</v>
      </c>
      <c r="B15" s="1" t="s">
        <v>71</v>
      </c>
      <c r="C15" s="6" t="str">
        <f>IF(ISERROR((C13/C14)),"",(C13/C14))</f>
        <v/>
      </c>
      <c r="D15" s="6" t="str">
        <f t="shared" ref="D15:H15" si="0">IF(ISERROR((D13/D14)),"",(D13/D14))</f>
        <v/>
      </c>
      <c r="E15" s="6" t="str">
        <f t="shared" si="0"/>
        <v/>
      </c>
      <c r="F15" s="6" t="str">
        <f t="shared" si="0"/>
        <v/>
      </c>
      <c r="G15" s="6" t="str">
        <f t="shared" si="0"/>
        <v/>
      </c>
      <c r="H15" s="6" t="str">
        <f t="shared" si="0"/>
        <v/>
      </c>
      <c r="I15" s="5"/>
    </row>
  </sheetData>
  <sheetProtection autoFilter="0"/>
  <mergeCells count="4">
    <mergeCell ref="A9:I9"/>
    <mergeCell ref="A4:I4"/>
    <mergeCell ref="A5:I5"/>
    <mergeCell ref="A1:I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&amp;L&amp;"-,Gras"&amp;14&amp;KFF0000&amp;F</oddHeader>
    <oddFooter>&amp;L&amp;Z&amp;F&amp;R&amp;D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pageSetUpPr fitToPage="1"/>
  </sheetPr>
  <dimension ref="A1:O23"/>
  <sheetViews>
    <sheetView view="pageLayout" topLeftCell="A9" zoomScale="90" zoomScalePageLayoutView="90" workbookViewId="0">
      <selection activeCell="C16" sqref="C15:C16"/>
    </sheetView>
  </sheetViews>
  <sheetFormatPr baseColWidth="10" defaultRowHeight="14.4" x14ac:dyDescent="0.3"/>
  <cols>
    <col min="1" max="1" width="17.44140625" customWidth="1"/>
    <col min="2" max="2" width="4.5546875" style="38" customWidth="1"/>
    <col min="3" max="8" width="16.6640625" customWidth="1"/>
    <col min="9" max="9" width="15.33203125" bestFit="1" customWidth="1"/>
    <col min="10" max="10" width="15.33203125" customWidth="1"/>
    <col min="12" max="12" width="14.5546875" customWidth="1"/>
    <col min="13" max="13" width="15.33203125" customWidth="1"/>
  </cols>
  <sheetData>
    <row r="1" spans="1:15" ht="18" x14ac:dyDescent="0.35">
      <c r="A1" s="168" t="s">
        <v>20</v>
      </c>
      <c r="B1" s="168"/>
      <c r="C1" s="168"/>
      <c r="D1" s="168"/>
      <c r="E1" s="168"/>
      <c r="F1" s="168"/>
      <c r="G1" s="168"/>
      <c r="H1" s="168"/>
      <c r="I1" s="12"/>
      <c r="J1" s="12"/>
      <c r="K1" s="12"/>
      <c r="L1" s="12"/>
      <c r="M1" s="12"/>
      <c r="N1" s="12"/>
      <c r="O1" s="12"/>
    </row>
    <row r="4" spans="1:15" x14ac:dyDescent="0.3">
      <c r="A4" s="179"/>
      <c r="B4" s="179"/>
      <c r="C4" s="179"/>
      <c r="D4" s="179"/>
      <c r="E4" s="179"/>
      <c r="F4" s="179"/>
      <c r="G4" s="179"/>
      <c r="H4" s="179"/>
    </row>
    <row r="5" spans="1:15" ht="21.75" customHeight="1" x14ac:dyDescent="0.3">
      <c r="A5" s="175" t="s">
        <v>37</v>
      </c>
      <c r="B5" s="175"/>
      <c r="C5" s="175"/>
      <c r="D5" s="175"/>
      <c r="E5" s="175"/>
      <c r="F5" s="175"/>
      <c r="G5" s="175"/>
      <c r="H5" s="175"/>
      <c r="I5" s="13"/>
      <c r="J5" s="13"/>
      <c r="K5" s="13"/>
      <c r="L5" s="13"/>
      <c r="M5" s="13"/>
      <c r="N5" s="13"/>
      <c r="O5" s="13"/>
    </row>
    <row r="10" spans="1:15" x14ac:dyDescent="0.3">
      <c r="C10" s="53">
        <v>2009</v>
      </c>
      <c r="D10" s="54">
        <v>2010</v>
      </c>
      <c r="E10" s="55">
        <v>2011</v>
      </c>
      <c r="F10" s="56">
        <v>2012</v>
      </c>
      <c r="G10" s="57">
        <v>2013</v>
      </c>
      <c r="H10" s="58">
        <v>2014</v>
      </c>
    </row>
    <row r="11" spans="1:15" ht="33.75" customHeight="1" x14ac:dyDescent="0.3">
      <c r="A11" s="62" t="s">
        <v>21</v>
      </c>
      <c r="B11" s="1"/>
      <c r="C11" s="15"/>
      <c r="D11" s="15"/>
      <c r="E11" s="15"/>
      <c r="F11" s="15"/>
      <c r="G11" s="15"/>
      <c r="H11" s="15"/>
    </row>
    <row r="12" spans="1:15" ht="33.75" customHeight="1" x14ac:dyDescent="0.3">
      <c r="A12" s="62" t="s">
        <v>30</v>
      </c>
      <c r="B12" s="74" t="s">
        <v>96</v>
      </c>
      <c r="C12" s="3"/>
      <c r="D12" s="3"/>
      <c r="E12" s="3"/>
      <c r="F12" s="3"/>
      <c r="G12" s="3"/>
      <c r="H12" s="3"/>
    </row>
    <row r="13" spans="1:15" ht="33.75" customHeight="1" x14ac:dyDescent="0.3">
      <c r="A13" s="62" t="s">
        <v>94</v>
      </c>
      <c r="B13" s="1" t="s">
        <v>71</v>
      </c>
      <c r="C13" s="6" t="str">
        <f>IF(ISERROR(C12/C11),"",C12/C11)</f>
        <v/>
      </c>
      <c r="D13" s="6" t="str">
        <f t="shared" ref="D13:H13" si="0">IF(ISERROR(D12/D11),"",D12/D11)</f>
        <v/>
      </c>
      <c r="E13" s="6" t="str">
        <f t="shared" si="0"/>
        <v/>
      </c>
      <c r="F13" s="6" t="str">
        <f t="shared" si="0"/>
        <v/>
      </c>
      <c r="G13" s="6" t="str">
        <f t="shared" si="0"/>
        <v/>
      </c>
      <c r="H13" s="6" t="str">
        <f t="shared" si="0"/>
        <v/>
      </c>
    </row>
    <row r="23" spans="1:8" x14ac:dyDescent="0.3">
      <c r="A23" s="68"/>
      <c r="B23" s="68"/>
      <c r="C23" s="68"/>
      <c r="D23" s="68"/>
      <c r="E23" s="68"/>
      <c r="F23" s="68"/>
      <c r="G23" s="68"/>
      <c r="H23" s="68"/>
    </row>
  </sheetData>
  <sheetProtection autoFilter="0"/>
  <mergeCells count="3">
    <mergeCell ref="A4:H4"/>
    <mergeCell ref="A1:H1"/>
    <mergeCell ref="A5:H5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&amp;L&amp;"-,Gras"&amp;14&amp;KFF0000&amp;F</oddHeader>
    <oddFooter>&amp;L&amp;Z&amp;F&amp;R&amp;D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Recouvrement</vt:lpstr>
      <vt:lpstr>Contentieux</vt:lpstr>
      <vt:lpstr>FdR</vt:lpstr>
      <vt:lpstr>Jours de FDR</vt:lpstr>
      <vt:lpstr>BFdr</vt:lpstr>
      <vt:lpstr>Trésorerie</vt:lpstr>
      <vt:lpstr>J de Trésorerie</vt:lpstr>
      <vt:lpstr>Tx moy ch à payer</vt:lpstr>
      <vt:lpstr>Tx vétusté immob</vt:lpstr>
      <vt:lpstr>Stocks</vt:lpstr>
      <vt:lpstr>Composition patrimoine</vt:lpstr>
      <vt:lpstr>Graphiques </vt:lpstr>
      <vt:lpstr>bilan fctionnel</vt:lpstr>
      <vt:lpstr>Actif-passif</vt:lpstr>
      <vt:lpstr>Composition résultat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2014-01-16T15:02:08Z</dcterms:created>
  <dcterms:modified xsi:type="dcterms:W3CDTF">2015-02-07T14:13:17Z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priétaire">
    <vt:lpwstr>Caroline LE ROY</vt:lpwstr>
  </property>
</Properties>
</file>