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01-2013 20h 70% FNAL10% " sheetId="1" r:id="rId1"/>
    <sheet name="01-2013 20h 70% FNAL50%" sheetId="2" r:id="rId2"/>
  </sheets>
  <definedNames>
    <definedName name="_xlnm.Print_Area" localSheetId="0">'01-2013 20h 70% FNAL10% '!$A$1:$E$27</definedName>
    <definedName name="_xlnm.Print_Area" localSheetId="1">'01-2013 20h 70% FNAL50%'!$A$1:$E$39</definedName>
  </definedNames>
  <calcPr fullCalcOnLoad="1"/>
</workbook>
</file>

<file path=xl/sharedStrings.xml><?xml version="1.0" encoding="utf-8"?>
<sst xmlns="http://schemas.openxmlformats.org/spreadsheetml/2006/main" count="78" uniqueCount="36">
  <si>
    <t>Libellé</t>
  </si>
  <si>
    <t>Volume horaire</t>
  </si>
  <si>
    <t>Montant</t>
  </si>
  <si>
    <t>Charges patronales</t>
  </si>
  <si>
    <t>Taux</t>
  </si>
  <si>
    <t>Assurance maladie</t>
  </si>
  <si>
    <t>Exonération 
Article L 5134-31 du code du travail</t>
  </si>
  <si>
    <t>Assurance vieillesse</t>
  </si>
  <si>
    <t>Allocations familiales</t>
  </si>
  <si>
    <t xml:space="preserve">AT-MP </t>
  </si>
  <si>
    <t>IRCANTEC</t>
  </si>
  <si>
    <t>Assurance chômage</t>
  </si>
  <si>
    <t>Contribution solidarité autonomie</t>
  </si>
  <si>
    <t xml:space="preserve">PART ETAT TOTALE </t>
  </si>
  <si>
    <t>Coût total employeur</t>
  </si>
  <si>
    <r>
      <t xml:space="preserve">PART MEN TOTALE </t>
    </r>
    <r>
      <rPr>
        <b/>
        <vertAlign val="superscript"/>
        <sz val="10"/>
        <rFont val="Arial Narrow"/>
        <family val="2"/>
      </rPr>
      <t>(5)</t>
    </r>
  </si>
  <si>
    <t>Part Etat (70 % du smic brut)</t>
  </si>
  <si>
    <t>Reste à charge MENJVA</t>
  </si>
  <si>
    <r>
      <t>(1)</t>
    </r>
    <r>
      <rPr>
        <b/>
        <sz val="10"/>
        <rFont val="Arial"/>
        <family val="0"/>
      </rPr>
      <t xml:space="preserve"> Formule de calcul : (52 semaines / 12 mois) X 20 heures</t>
    </r>
  </si>
  <si>
    <r>
      <t>(3)</t>
    </r>
    <r>
      <rPr>
        <b/>
        <sz val="10"/>
        <rFont val="Arial"/>
        <family val="0"/>
      </rPr>
      <t xml:space="preserve"> Versement transport (loi n°82-684 du 4 août 1982). Il s’agit là d'une prise en charge forfaitaire, retenue en accord avec l'ASP (sauf Ile-de-France : prise en charge taux réel). Il convient toutefois de retenir, localement, le taux en vigueur ; l'ASP procède a posteriori à des régularisations.</t>
    </r>
  </si>
  <si>
    <r>
      <t>(2)</t>
    </r>
    <r>
      <rPr>
        <b/>
        <sz val="10"/>
        <rFont val="Arial"/>
        <family val="2"/>
      </rPr>
      <t xml:space="preserve"> Cotisation FNAL: le taux pour les employeurs de moins de 20 salariés est de 0,10% et de 0,50% pour les employeurs de plus de 20 salariés (0,1%+ 0,4% car la rémunération des contrats aidés ne dépasse pas le plafond mensuel de la sécurité sociale)</t>
    </r>
    <r>
      <rPr>
        <b/>
        <sz val="10"/>
        <rFont val="Arial Narrow"/>
        <family val="2"/>
      </rPr>
      <t>.</t>
    </r>
  </si>
  <si>
    <t>FNAL (2)</t>
  </si>
  <si>
    <r>
      <t xml:space="preserve">Versement transport </t>
    </r>
    <r>
      <rPr>
        <vertAlign val="superscript"/>
        <sz val="10"/>
        <rFont val="Arial Narrow"/>
        <family val="2"/>
      </rPr>
      <t>(3)</t>
    </r>
  </si>
  <si>
    <t>SMIC brut mensuel (1)</t>
  </si>
  <si>
    <t>Charges salariales</t>
  </si>
  <si>
    <t>CRDS (98,25% du traitement brut)</t>
  </si>
  <si>
    <t>CSG (98,25% du traitement brut)</t>
  </si>
  <si>
    <t>CSG déductible (98,25% du traitement brut)</t>
  </si>
  <si>
    <t>Salaire net</t>
  </si>
  <si>
    <t>SMIC horaire au 1er janvier 2013 :</t>
  </si>
  <si>
    <t>Le ministère chargé de l'emploi arrondit le montant de sa prise en charge (20 heures X 4,33, au lieu de 20 heures X 4,3333333). Le MEN applique la même règle.</t>
  </si>
  <si>
    <r>
      <t xml:space="preserve">(4) </t>
    </r>
    <r>
      <rPr>
        <b/>
        <sz val="10"/>
        <rFont val="Arial"/>
        <family val="0"/>
      </rPr>
      <t>Les autres dépenses à la charge de l'employeur sur l'aide du MEN sont : l'indemnité compensatoire pour frais de transport en Corse, visite médicale d'embauche pour les agents en exercice dans le 1er degré, prise en charge partielle des titres d'abonnement transport.</t>
    </r>
  </si>
  <si>
    <t>Reste à charge MEN</t>
  </si>
  <si>
    <r>
      <t xml:space="preserve">Estimation du coût de la rémunération, charges et financement du MEN, sur la base d'un taux de prise en charge Etat de </t>
    </r>
    <r>
      <rPr>
        <b/>
        <sz val="12"/>
        <color indexed="12"/>
        <rFont val="Arial Narrow"/>
        <family val="2"/>
      </rPr>
      <t>70%</t>
    </r>
    <r>
      <rPr>
        <b/>
        <sz val="12"/>
        <rFont val="Arial Narrow"/>
        <family val="2"/>
      </rPr>
      <t>, et pour une durée de travail hebdomadaire de</t>
    </r>
    <r>
      <rPr>
        <b/>
        <sz val="12"/>
        <color indexed="12"/>
        <rFont val="Arial Narrow"/>
        <family val="2"/>
      </rPr>
      <t xml:space="preserve"> 20 heures</t>
    </r>
    <r>
      <rPr>
        <b/>
        <sz val="12"/>
        <rFont val="Arial Narrow"/>
        <family val="2"/>
      </rPr>
      <t xml:space="preserve"> (soit 86,6 h par mois)
</t>
    </r>
    <r>
      <rPr>
        <b/>
        <sz val="12"/>
        <color indexed="12"/>
        <rFont val="Arial Narrow"/>
        <family val="2"/>
      </rPr>
      <t>pour les employeurs de - de 20 salariés</t>
    </r>
    <r>
      <rPr>
        <b/>
        <sz val="12"/>
        <rFont val="Arial Narrow"/>
        <family val="2"/>
      </rPr>
      <t xml:space="preserve">
</t>
    </r>
  </si>
  <si>
    <t>CONTRAT UNIQUE D'INSERTION-CONTRAT D'ACCOMPAGNEMENT DANS L'EMPLOI - (CUI-CAE)
"emploi de vie scolaire"
2013</t>
  </si>
  <si>
    <r>
      <t xml:space="preserve">Estimation du coût de la rémunération, charges et financement du MEN, sur la base d'un taux de prise en charge Etat de </t>
    </r>
    <r>
      <rPr>
        <b/>
        <sz val="12"/>
        <color indexed="12"/>
        <rFont val="Arial Narrow"/>
        <family val="2"/>
      </rPr>
      <t>70%</t>
    </r>
    <r>
      <rPr>
        <b/>
        <sz val="12"/>
        <rFont val="Arial Narrow"/>
        <family val="2"/>
      </rPr>
      <t>, et pour une durée de travail hebdomadaire de</t>
    </r>
    <r>
      <rPr>
        <b/>
        <sz val="12"/>
        <color indexed="12"/>
        <rFont val="Arial Narrow"/>
        <family val="2"/>
      </rPr>
      <t xml:space="preserve"> 20 heures</t>
    </r>
    <r>
      <rPr>
        <b/>
        <sz val="12"/>
        <rFont val="Arial Narrow"/>
        <family val="2"/>
      </rPr>
      <t xml:space="preserve"> (soit 86,6 h par mois)
</t>
    </r>
    <r>
      <rPr>
        <b/>
        <sz val="12"/>
        <color indexed="60"/>
        <rFont val="Arial Narrow"/>
        <family val="2"/>
      </rPr>
      <t>pour les employeurs de + de 20 salariés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</si>
</sst>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0.0000"/>
    <numFmt numFmtId="174" formatCode="0.000"/>
    <numFmt numFmtId="175" formatCode="0.0"/>
    <numFmt numFmtId="176" formatCode="0.00000"/>
    <numFmt numFmtId="177" formatCode="#,##0.0"/>
    <numFmt numFmtId="178" formatCode="0.0%"/>
    <numFmt numFmtId="179" formatCode="0.000000"/>
    <numFmt numFmtId="180" formatCode="#,##0.00\ &quot;€&quot;"/>
    <numFmt numFmtId="181" formatCode="#,##0,&quot;heures&quot;\ "/>
    <numFmt numFmtId="182" formatCode="&quot;(1)&quot;\ 0%"/>
    <numFmt numFmtId="183" formatCode="0.000000000"/>
    <numFmt numFmtId="184" formatCode="#,##0.000\ &quot;€&quot;;\-#,##0.000\ &quot;€&quot;"/>
    <numFmt numFmtId="185" formatCode="#,##0.0000\ &quot;€&quot;;\-#,##0.0000\ &quot;€&quot;"/>
    <numFmt numFmtId="186" formatCode="#,##0.00000\ &quot;€&quot;;\-#,##0.00000\ &quot;€&quot;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\ &quot;€&quot;;\-#,##0.000000000\ &quot;€&quot;"/>
    <numFmt numFmtId="195" formatCode="\ 0%"/>
    <numFmt numFmtId="196" formatCode="0.0000000000"/>
    <numFmt numFmtId="197" formatCode="0.00000000000"/>
    <numFmt numFmtId="198" formatCode="0.000000000000"/>
    <numFmt numFmtId="199" formatCode="0.0000000000000"/>
    <numFmt numFmtId="200" formatCode="0.00000000"/>
    <numFmt numFmtId="201" formatCode="0.0000000"/>
    <numFmt numFmtId="202" formatCode="0.00000000000000"/>
    <numFmt numFmtId="203" formatCode="0.000000000000000"/>
    <numFmt numFmtId="204" formatCode="0.0000000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&quot;(1)&quot;\ #,##0.00"/>
    <numFmt numFmtId="211" formatCode="&quot;(1)&quot;\ 0.00"/>
    <numFmt numFmtId="212" formatCode="&quot;(1)&quot;\ #,##0"/>
    <numFmt numFmtId="213" formatCode="&quot;(1)&quot;\ #,##0.0"/>
    <numFmt numFmtId="214" formatCode="\ #,##0.00"/>
    <numFmt numFmtId="215" formatCode="&quot;(2)&quot;\ 0.00"/>
    <numFmt numFmtId="216" formatCode="&quot;Vrai&quot;;&quot;Vrai&quot;;&quot;Faux&quot;"/>
    <numFmt numFmtId="217" formatCode="&quot;Actif&quot;;&quot;Actif&quot;;&quot;Inactif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color indexed="12"/>
      <name val="Arial Narrow"/>
      <family val="2"/>
    </font>
    <font>
      <b/>
      <sz val="12"/>
      <color indexed="60"/>
      <name val="Arial Narrow"/>
      <family val="2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4" fontId="5" fillId="3" borderId="0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14" fillId="0" borderId="0" xfId="0" applyFont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5" borderId="0" xfId="0" applyFont="1" applyFill="1" applyAlignment="1">
      <alignment/>
    </xf>
    <xf numFmtId="2" fontId="5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0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13</xdr:row>
      <xdr:rowOff>57150</xdr:rowOff>
    </xdr:from>
    <xdr:to>
      <xdr:col>1</xdr:col>
      <xdr:colOff>9525</xdr:colOff>
      <xdr:row>15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847850" y="377190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13</xdr:row>
      <xdr:rowOff>57150</xdr:rowOff>
    </xdr:from>
    <xdr:to>
      <xdr:col>1</xdr:col>
      <xdr:colOff>9525</xdr:colOff>
      <xdr:row>15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847850" y="38004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44"/>
  <sheetViews>
    <sheetView zoomScaleSheetLayoutView="100" workbookViewId="0" topLeftCell="A1">
      <selection activeCell="F24" sqref="F24"/>
    </sheetView>
  </sheetViews>
  <sheetFormatPr defaultColWidth="11.421875" defaultRowHeight="12.75"/>
  <cols>
    <col min="1" max="1" width="28.8515625" style="1" customWidth="1"/>
    <col min="2" max="2" width="20.421875" style="1" customWidth="1"/>
    <col min="3" max="3" width="11.57421875" style="1" customWidth="1"/>
    <col min="4" max="4" width="22.140625" style="1" customWidth="1"/>
    <col min="5" max="5" width="20.57421875" style="1" customWidth="1"/>
    <col min="6" max="16384" width="11.57421875" style="1" customWidth="1"/>
  </cols>
  <sheetData>
    <row r="1" spans="1:5" ht="53.25" customHeight="1">
      <c r="A1" s="50" t="s">
        <v>34</v>
      </c>
      <c r="B1" s="51"/>
      <c r="C1" s="51"/>
      <c r="D1" s="51"/>
      <c r="E1" s="52"/>
    </row>
    <row r="2" spans="1:5" ht="81" customHeight="1">
      <c r="A2" s="53" t="s">
        <v>33</v>
      </c>
      <c r="B2" s="54"/>
      <c r="C2" s="54"/>
      <c r="D2" s="54"/>
      <c r="E2" s="55"/>
    </row>
    <row r="3" spans="1:5" ht="12" customHeight="1">
      <c r="A3" s="2"/>
      <c r="B3" s="2"/>
      <c r="C3" s="2"/>
      <c r="D3" s="2"/>
      <c r="E3" s="2"/>
    </row>
    <row r="4" ht="12" customHeight="1"/>
    <row r="5" spans="1:5" ht="12.75" customHeight="1">
      <c r="A5" s="13" t="s">
        <v>29</v>
      </c>
      <c r="B5" s="14">
        <v>9.43</v>
      </c>
      <c r="C5" s="8"/>
      <c r="D5" s="8"/>
      <c r="E5" s="8"/>
    </row>
    <row r="6" spans="1:5" ht="12.75" customHeight="1">
      <c r="A6" s="8"/>
      <c r="B6" s="8"/>
      <c r="C6" s="8"/>
      <c r="D6" s="8"/>
      <c r="E6" s="8"/>
    </row>
    <row r="7" spans="1:5" ht="13.5" customHeight="1">
      <c r="A7" s="57" t="s">
        <v>0</v>
      </c>
      <c r="B7" s="57" t="s">
        <v>1</v>
      </c>
      <c r="C7" s="57" t="s">
        <v>2</v>
      </c>
      <c r="D7" s="58" t="s">
        <v>16</v>
      </c>
      <c r="E7" s="56" t="s">
        <v>32</v>
      </c>
    </row>
    <row r="8" spans="1:5" ht="12.75">
      <c r="A8" s="57"/>
      <c r="B8" s="57"/>
      <c r="C8" s="57"/>
      <c r="D8" s="58"/>
      <c r="E8" s="56"/>
    </row>
    <row r="9" spans="1:5" ht="12.75">
      <c r="A9" s="8" t="s">
        <v>23</v>
      </c>
      <c r="B9" s="19">
        <f>52/12*20</f>
        <v>86.66666666666666</v>
      </c>
      <c r="C9" s="15">
        <f>86.6*B5</f>
        <v>816.6379999999999</v>
      </c>
      <c r="D9" s="16">
        <f>(70%*C9)</f>
        <v>571.6465999999999</v>
      </c>
      <c r="E9" s="17">
        <f>C9-D9</f>
        <v>244.9914</v>
      </c>
    </row>
    <row r="10" spans="1:5" s="7" customFormat="1" ht="12.75">
      <c r="A10" s="3"/>
      <c r="B10" s="4"/>
      <c r="C10" s="5"/>
      <c r="D10" s="6"/>
      <c r="E10" s="5"/>
    </row>
    <row r="11" spans="1:5" ht="16.5" customHeight="1">
      <c r="A11" s="8"/>
      <c r="B11" s="18"/>
      <c r="C11" s="18"/>
      <c r="D11" s="8"/>
      <c r="E11" s="8"/>
    </row>
    <row r="12" spans="1:5" ht="12.75">
      <c r="A12" s="49" t="s">
        <v>3</v>
      </c>
      <c r="B12" s="49"/>
      <c r="C12" s="49"/>
      <c r="D12" s="19"/>
      <c r="E12" s="8"/>
    </row>
    <row r="13" spans="1:5" ht="27.75" customHeight="1">
      <c r="A13" s="20" t="s">
        <v>0</v>
      </c>
      <c r="B13" s="21" t="s">
        <v>4</v>
      </c>
      <c r="C13" s="22" t="s">
        <v>2</v>
      </c>
      <c r="D13" s="8"/>
      <c r="E13" s="8"/>
    </row>
    <row r="14" spans="1:5" ht="13.5" customHeight="1">
      <c r="A14" s="23" t="s">
        <v>5</v>
      </c>
      <c r="B14" s="48" t="s">
        <v>6</v>
      </c>
      <c r="C14" s="48"/>
      <c r="D14" s="8"/>
      <c r="E14" s="8"/>
    </row>
    <row r="15" spans="1:5" ht="12.75">
      <c r="A15" s="23" t="s">
        <v>7</v>
      </c>
      <c r="B15" s="48"/>
      <c r="C15" s="48"/>
      <c r="D15" s="8"/>
      <c r="E15" s="8"/>
    </row>
    <row r="16" spans="1:5" ht="12.75">
      <c r="A16" s="23" t="s">
        <v>8</v>
      </c>
      <c r="B16" s="48"/>
      <c r="C16" s="48"/>
      <c r="D16" s="8"/>
      <c r="E16" s="8"/>
    </row>
    <row r="17" spans="1:5" ht="12.75">
      <c r="A17" s="8" t="s">
        <v>9</v>
      </c>
      <c r="B17" s="24">
        <v>0.017</v>
      </c>
      <c r="C17" s="25">
        <f>B17*$C$9</f>
        <v>13.882845999999999</v>
      </c>
      <c r="D17" s="8"/>
      <c r="E17" s="26">
        <f aca="true" t="shared" si="0" ref="E17:E22">C17</f>
        <v>13.882845999999999</v>
      </c>
    </row>
    <row r="18" spans="1:5" ht="12.75">
      <c r="A18" s="8" t="s">
        <v>10</v>
      </c>
      <c r="B18" s="24">
        <v>0.0368</v>
      </c>
      <c r="C18" s="25">
        <f>B18*$C$9</f>
        <v>30.052278399999995</v>
      </c>
      <c r="D18" s="8"/>
      <c r="E18" s="26">
        <f t="shared" si="0"/>
        <v>30.052278399999995</v>
      </c>
    </row>
    <row r="19" spans="1:5" ht="12.75">
      <c r="A19" s="8" t="s">
        <v>11</v>
      </c>
      <c r="B19" s="24">
        <v>0.064</v>
      </c>
      <c r="C19" s="25">
        <f>B19*$C$9</f>
        <v>52.264832</v>
      </c>
      <c r="D19" s="8"/>
      <c r="E19" s="26">
        <f t="shared" si="0"/>
        <v>52.264832</v>
      </c>
    </row>
    <row r="20" spans="1:5" s="7" customFormat="1" ht="12.75">
      <c r="A20" s="34" t="s">
        <v>21</v>
      </c>
      <c r="B20" s="24">
        <v>0.001</v>
      </c>
      <c r="C20" s="25">
        <f>B20*C9</f>
        <v>0.816638</v>
      </c>
      <c r="D20" s="3"/>
      <c r="E20" s="26">
        <f>C20</f>
        <v>0.816638</v>
      </c>
    </row>
    <row r="21" spans="1:5" s="7" customFormat="1" ht="12.75">
      <c r="A21" s="8" t="s">
        <v>12</v>
      </c>
      <c r="B21" s="24">
        <v>0.003</v>
      </c>
      <c r="C21" s="25">
        <f>B21*$C$9</f>
        <v>2.4499139999999997</v>
      </c>
      <c r="D21" s="3"/>
      <c r="E21" s="26">
        <f t="shared" si="0"/>
        <v>2.4499139999999997</v>
      </c>
    </row>
    <row r="22" spans="1:5" s="7" customFormat="1" ht="15">
      <c r="A22" s="8" t="s">
        <v>22</v>
      </c>
      <c r="B22" s="24">
        <v>0.0153</v>
      </c>
      <c r="C22" s="25">
        <f>B22*$C$9</f>
        <v>12.494561399999998</v>
      </c>
      <c r="D22" s="3"/>
      <c r="E22" s="26">
        <f t="shared" si="0"/>
        <v>12.494561399999998</v>
      </c>
    </row>
    <row r="23" spans="1:5" ht="21" customHeight="1">
      <c r="A23" s="8"/>
      <c r="B23" s="9"/>
      <c r="C23" s="10">
        <f>C17+C18+C19+C20+C21+C22</f>
        <v>111.96106979999998</v>
      </c>
      <c r="D23" s="8"/>
      <c r="E23" s="27">
        <f>SUM(E17:E22)</f>
        <v>111.96106979999998</v>
      </c>
    </row>
    <row r="24" spans="1:5" ht="21" customHeight="1">
      <c r="A24" s="8"/>
      <c r="B24" s="9"/>
      <c r="C24" s="10"/>
      <c r="D24" s="8"/>
      <c r="E24" s="8"/>
    </row>
    <row r="25" spans="1:5" ht="26.25" customHeight="1">
      <c r="A25" s="8"/>
      <c r="B25" s="28"/>
      <c r="C25" s="29"/>
      <c r="D25" s="30" t="s">
        <v>13</v>
      </c>
      <c r="E25" s="31" t="s">
        <v>15</v>
      </c>
    </row>
    <row r="26" spans="1:5" ht="12.75">
      <c r="A26" s="8"/>
      <c r="B26" s="11" t="s">
        <v>14</v>
      </c>
      <c r="C26" s="32">
        <f>C9+C23</f>
        <v>928.5990697999999</v>
      </c>
      <c r="D26" s="33">
        <f>D9</f>
        <v>571.6465999999999</v>
      </c>
      <c r="E26" s="17">
        <f>E9+C23</f>
        <v>356.95246979999996</v>
      </c>
    </row>
    <row r="27" spans="1:5" ht="12.75">
      <c r="A27" s="8"/>
      <c r="B27" s="11"/>
      <c r="C27" s="12"/>
      <c r="D27" s="8"/>
      <c r="E27" s="8"/>
    </row>
    <row r="28" spans="1:3" ht="12.75">
      <c r="A28" s="46" t="s">
        <v>24</v>
      </c>
      <c r="B28" s="46"/>
      <c r="C28" s="46"/>
    </row>
    <row r="29" spans="2:3" ht="12.75">
      <c r="B29" s="11"/>
      <c r="C29" s="12"/>
    </row>
    <row r="30" spans="1:5" ht="12.75">
      <c r="A30" s="8" t="s">
        <v>25</v>
      </c>
      <c r="B30" s="24">
        <v>0.005</v>
      </c>
      <c r="C30" s="38">
        <f>B30*$C$9*0.9825</f>
        <v>4.011734175</v>
      </c>
      <c r="D30" s="38"/>
      <c r="E30" s="39"/>
    </row>
    <row r="31" spans="1:5" ht="13.5" customHeight="1">
      <c r="A31" s="8" t="s">
        <v>26</v>
      </c>
      <c r="B31" s="24">
        <v>0.024</v>
      </c>
      <c r="C31" s="38">
        <f>B31*$C$9*0.9825</f>
        <v>19.25632404</v>
      </c>
      <c r="D31" s="38"/>
      <c r="E31" s="39"/>
    </row>
    <row r="32" spans="1:10" s="40" customFormat="1" ht="13.5">
      <c r="A32" s="8" t="s">
        <v>27</v>
      </c>
      <c r="B32" s="24">
        <v>0.051</v>
      </c>
      <c r="C32" s="38">
        <f>B32*$C$9*0.9825</f>
        <v>40.919688584999996</v>
      </c>
      <c r="D32" s="38"/>
      <c r="E32" s="39"/>
      <c r="F32" s="1"/>
      <c r="G32" s="1"/>
      <c r="H32" s="1"/>
      <c r="I32" s="1"/>
      <c r="J32" s="1"/>
    </row>
    <row r="33" spans="1:10" s="40" customFormat="1" ht="13.5">
      <c r="A33" s="8" t="s">
        <v>5</v>
      </c>
      <c r="B33" s="24">
        <v>0.0075</v>
      </c>
      <c r="C33" s="38">
        <f>B33*$C$9</f>
        <v>6.124784999999999</v>
      </c>
      <c r="D33" s="38"/>
      <c r="E33" s="39"/>
      <c r="F33" s="1"/>
      <c r="G33" s="1"/>
      <c r="H33" s="1"/>
      <c r="I33" s="1"/>
      <c r="J33" s="1"/>
    </row>
    <row r="34" spans="1:10" s="40" customFormat="1" ht="13.5">
      <c r="A34" s="3" t="s">
        <v>7</v>
      </c>
      <c r="B34" s="41">
        <v>0.0685</v>
      </c>
      <c r="C34" s="38">
        <f>B34*$C$9</f>
        <v>55.939703</v>
      </c>
      <c r="D34" s="38"/>
      <c r="E34" s="39"/>
      <c r="F34" s="1"/>
      <c r="G34" s="1"/>
      <c r="H34" s="1"/>
      <c r="I34" s="1"/>
      <c r="J34" s="1"/>
    </row>
    <row r="35" spans="1:10" s="40" customFormat="1" ht="13.5">
      <c r="A35" s="8" t="s">
        <v>10</v>
      </c>
      <c r="B35" s="24">
        <v>0.0245</v>
      </c>
      <c r="C35" s="38">
        <f>B35*$C$9</f>
        <v>20.007631</v>
      </c>
      <c r="D35" s="38"/>
      <c r="E35" s="1"/>
      <c r="F35" s="1"/>
      <c r="G35" s="1"/>
      <c r="H35" s="1"/>
      <c r="I35" s="1"/>
      <c r="J35" s="1"/>
    </row>
    <row r="36" spans="1:10" s="40" customFormat="1" ht="13.5">
      <c r="A36" s="1"/>
      <c r="B36" s="42"/>
      <c r="C36" s="43">
        <f>SUM(C30:C35)</f>
        <v>146.2598658</v>
      </c>
      <c r="D36" s="1"/>
      <c r="E36" s="1"/>
      <c r="F36" s="1"/>
      <c r="G36" s="1"/>
      <c r="H36" s="1"/>
      <c r="I36" s="1"/>
      <c r="J36" s="1"/>
    </row>
    <row r="38" spans="2:3" ht="12.75">
      <c r="B38" s="44" t="s">
        <v>28</v>
      </c>
      <c r="C38" s="45">
        <f>C9-C36</f>
        <v>670.3781342</v>
      </c>
    </row>
    <row r="40" ht="14.25">
      <c r="A40" s="36" t="s">
        <v>18</v>
      </c>
    </row>
    <row r="41" ht="12.75">
      <c r="A41" s="37" t="s">
        <v>30</v>
      </c>
    </row>
    <row r="42" spans="1:16" ht="12.75" customHeight="1">
      <c r="A42" s="47" t="s">
        <v>20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ht="14.25">
      <c r="A43" s="36" t="s">
        <v>19</v>
      </c>
    </row>
    <row r="44" ht="14.25">
      <c r="A44" s="36" t="s">
        <v>31</v>
      </c>
    </row>
  </sheetData>
  <mergeCells count="11">
    <mergeCell ref="A1:E1"/>
    <mergeCell ref="A2:E2"/>
    <mergeCell ref="E7:E8"/>
    <mergeCell ref="C7:C8"/>
    <mergeCell ref="B7:B8"/>
    <mergeCell ref="A7:A8"/>
    <mergeCell ref="D7:D8"/>
    <mergeCell ref="A28:C28"/>
    <mergeCell ref="A42:P42"/>
    <mergeCell ref="B14:C16"/>
    <mergeCell ref="A12:C12"/>
  </mergeCells>
  <printOptions horizontalCentered="1"/>
  <pageMargins left="0.2" right="0.24" top="0.84" bottom="0.31" header="0.17" footer="0.22"/>
  <pageSetup fitToHeight="1" fitToWidth="1" horizontalDpi="300" verticalDpi="300" orientation="portrait" paperSize="9" scale="96" r:id="rId2"/>
  <headerFooter alignWithMargins="0">
    <oddHeader>&amp;C
&amp;R&amp;"Arial,Italique"&amp;8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48"/>
  <sheetViews>
    <sheetView tabSelected="1" zoomScaleSheetLayoutView="100" workbookViewId="0" topLeftCell="A19">
      <selection activeCell="F2" sqref="F2"/>
    </sheetView>
  </sheetViews>
  <sheetFormatPr defaultColWidth="11.421875" defaultRowHeight="12.75"/>
  <cols>
    <col min="1" max="1" width="28.8515625" style="1" customWidth="1"/>
    <col min="2" max="2" width="20.421875" style="1" customWidth="1"/>
    <col min="3" max="3" width="11.57421875" style="1" customWidth="1"/>
    <col min="4" max="4" width="22.140625" style="1" customWidth="1"/>
    <col min="5" max="5" width="20.57421875" style="1" customWidth="1"/>
    <col min="6" max="16384" width="11.57421875" style="1" customWidth="1"/>
  </cols>
  <sheetData>
    <row r="1" spans="1:5" ht="53.25" customHeight="1">
      <c r="A1" s="50" t="s">
        <v>34</v>
      </c>
      <c r="B1" s="51"/>
      <c r="C1" s="51"/>
      <c r="D1" s="51"/>
      <c r="E1" s="52"/>
    </row>
    <row r="2" spans="1:5" ht="81" customHeight="1">
      <c r="A2" s="53" t="s">
        <v>35</v>
      </c>
      <c r="B2" s="54"/>
      <c r="C2" s="54"/>
      <c r="D2" s="54"/>
      <c r="E2" s="55"/>
    </row>
    <row r="3" spans="1:5" ht="12" customHeight="1">
      <c r="A3" s="2"/>
      <c r="B3" s="2"/>
      <c r="C3" s="2"/>
      <c r="D3" s="2"/>
      <c r="E3" s="2"/>
    </row>
    <row r="4" ht="12.75" customHeight="1"/>
    <row r="5" spans="1:5" ht="12.75" customHeight="1">
      <c r="A5" s="13" t="s">
        <v>29</v>
      </c>
      <c r="B5" s="14">
        <v>9.43</v>
      </c>
      <c r="C5" s="8"/>
      <c r="D5" s="8"/>
      <c r="E5" s="8"/>
    </row>
    <row r="6" spans="1:5" ht="12.75" customHeight="1">
      <c r="A6" s="8"/>
      <c r="B6" s="8"/>
      <c r="C6" s="8"/>
      <c r="D6" s="8"/>
      <c r="E6" s="8"/>
    </row>
    <row r="7" spans="1:5" ht="13.5" customHeight="1">
      <c r="A7" s="57" t="s">
        <v>0</v>
      </c>
      <c r="B7" s="57" t="s">
        <v>1</v>
      </c>
      <c r="C7" s="57" t="s">
        <v>2</v>
      </c>
      <c r="D7" s="58" t="s">
        <v>16</v>
      </c>
      <c r="E7" s="56" t="s">
        <v>17</v>
      </c>
    </row>
    <row r="8" spans="1:5" ht="12.75" customHeight="1">
      <c r="A8" s="57"/>
      <c r="B8" s="57"/>
      <c r="C8" s="57"/>
      <c r="D8" s="58"/>
      <c r="E8" s="56"/>
    </row>
    <row r="9" spans="1:5" ht="12.75">
      <c r="A9" s="8" t="s">
        <v>23</v>
      </c>
      <c r="B9" s="19">
        <f>52/12*20</f>
        <v>86.66666666666666</v>
      </c>
      <c r="C9" s="15">
        <f>86.6*B5</f>
        <v>816.6379999999999</v>
      </c>
      <c r="D9" s="16">
        <f>(70%*C9)</f>
        <v>571.6465999999999</v>
      </c>
      <c r="E9" s="17">
        <f>C9-D9</f>
        <v>244.9914</v>
      </c>
    </row>
    <row r="10" spans="1:10" s="7" customFormat="1" ht="14.25" customHeight="1">
      <c r="A10" s="3"/>
      <c r="B10" s="4"/>
      <c r="C10" s="5"/>
      <c r="D10" s="6"/>
      <c r="E10" s="5"/>
      <c r="H10"/>
      <c r="I10"/>
      <c r="J10"/>
    </row>
    <row r="11" spans="1:10" ht="16.5" customHeight="1">
      <c r="A11" s="8"/>
      <c r="B11" s="18"/>
      <c r="C11" s="18"/>
      <c r="D11" s="8"/>
      <c r="E11" s="8"/>
      <c r="H11" s="35"/>
      <c r="I11" s="35"/>
      <c r="J11" s="35"/>
    </row>
    <row r="12" spans="1:5" ht="12.75">
      <c r="A12" s="49" t="s">
        <v>3</v>
      </c>
      <c r="B12" s="49"/>
      <c r="C12" s="49"/>
      <c r="D12" s="19"/>
      <c r="E12" s="8"/>
    </row>
    <row r="13" spans="1:5" ht="27.75" customHeight="1">
      <c r="A13" s="20" t="s">
        <v>0</v>
      </c>
      <c r="B13" s="21" t="s">
        <v>4</v>
      </c>
      <c r="C13" s="22" t="s">
        <v>2</v>
      </c>
      <c r="D13" s="8"/>
      <c r="E13" s="8"/>
    </row>
    <row r="14" spans="1:5" ht="13.5" customHeight="1">
      <c r="A14" s="23" t="s">
        <v>5</v>
      </c>
      <c r="B14" s="48" t="s">
        <v>6</v>
      </c>
      <c r="C14" s="48"/>
      <c r="D14" s="8"/>
      <c r="E14" s="8"/>
    </row>
    <row r="15" spans="1:5" ht="12.75">
      <c r="A15" s="23" t="s">
        <v>7</v>
      </c>
      <c r="B15" s="48"/>
      <c r="C15" s="48"/>
      <c r="D15" s="8"/>
      <c r="E15" s="8"/>
    </row>
    <row r="16" spans="1:5" ht="12.75">
      <c r="A16" s="23" t="s">
        <v>8</v>
      </c>
      <c r="B16" s="48"/>
      <c r="C16" s="48"/>
      <c r="D16" s="8"/>
      <c r="E16" s="8"/>
    </row>
    <row r="17" spans="1:5" ht="12.75">
      <c r="A17" s="8" t="s">
        <v>9</v>
      </c>
      <c r="B17" s="24">
        <v>0.017</v>
      </c>
      <c r="C17" s="25">
        <f aca="true" t="shared" si="0" ref="C17:C22">B17*$C$9</f>
        <v>13.882845999999999</v>
      </c>
      <c r="D17" s="8"/>
      <c r="E17" s="26">
        <f aca="true" t="shared" si="1" ref="E17:E22">C17</f>
        <v>13.882845999999999</v>
      </c>
    </row>
    <row r="18" spans="1:5" ht="12.75">
      <c r="A18" s="8" t="s">
        <v>10</v>
      </c>
      <c r="B18" s="24">
        <v>0.0368</v>
      </c>
      <c r="C18" s="25">
        <f t="shared" si="0"/>
        <v>30.052278399999995</v>
      </c>
      <c r="D18" s="8"/>
      <c r="E18" s="26">
        <f t="shared" si="1"/>
        <v>30.052278399999995</v>
      </c>
    </row>
    <row r="19" spans="1:5" ht="12.75">
      <c r="A19" s="8" t="s">
        <v>11</v>
      </c>
      <c r="B19" s="24">
        <v>0.064</v>
      </c>
      <c r="C19" s="25">
        <f t="shared" si="0"/>
        <v>52.264832</v>
      </c>
      <c r="D19" s="8"/>
      <c r="E19" s="26">
        <f t="shared" si="1"/>
        <v>52.264832</v>
      </c>
    </row>
    <row r="20" spans="1:5" s="7" customFormat="1" ht="12.75">
      <c r="A20" s="34" t="s">
        <v>21</v>
      </c>
      <c r="B20" s="24">
        <v>0.005</v>
      </c>
      <c r="C20" s="25">
        <f t="shared" si="0"/>
        <v>4.08319</v>
      </c>
      <c r="D20" s="3"/>
      <c r="E20" s="26">
        <f>C20</f>
        <v>4.08319</v>
      </c>
    </row>
    <row r="21" spans="1:5" s="7" customFormat="1" ht="12.75">
      <c r="A21" s="8" t="s">
        <v>12</v>
      </c>
      <c r="B21" s="24">
        <v>0.003</v>
      </c>
      <c r="C21" s="25">
        <f t="shared" si="0"/>
        <v>2.4499139999999997</v>
      </c>
      <c r="D21" s="3"/>
      <c r="E21" s="26">
        <f t="shared" si="1"/>
        <v>2.4499139999999997</v>
      </c>
    </row>
    <row r="22" spans="1:5" s="7" customFormat="1" ht="15">
      <c r="A22" s="8" t="s">
        <v>22</v>
      </c>
      <c r="B22" s="24">
        <v>0.0153</v>
      </c>
      <c r="C22" s="25">
        <f t="shared" si="0"/>
        <v>12.494561399999998</v>
      </c>
      <c r="D22" s="3"/>
      <c r="E22" s="26">
        <f t="shared" si="1"/>
        <v>12.494561399999998</v>
      </c>
    </row>
    <row r="23" spans="1:5" ht="21" customHeight="1">
      <c r="A23" s="8"/>
      <c r="B23" s="9"/>
      <c r="C23" s="10">
        <f>C17+C18+C19+C20+C21+C22</f>
        <v>115.2276218</v>
      </c>
      <c r="D23" s="8"/>
      <c r="E23" s="27">
        <f>SUM(E17:E22)</f>
        <v>115.2276218</v>
      </c>
    </row>
    <row r="24" spans="1:5" ht="21" customHeight="1">
      <c r="A24" s="8"/>
      <c r="B24" s="9"/>
      <c r="C24" s="10"/>
      <c r="D24" s="8"/>
      <c r="E24" s="8"/>
    </row>
    <row r="25" spans="1:5" ht="26.25" customHeight="1">
      <c r="A25" s="8"/>
      <c r="B25" s="28"/>
      <c r="C25" s="29"/>
      <c r="D25" s="30" t="s">
        <v>13</v>
      </c>
      <c r="E25" s="31" t="s">
        <v>15</v>
      </c>
    </row>
    <row r="26" spans="1:5" ht="12.75">
      <c r="A26" s="8"/>
      <c r="B26" s="11" t="s">
        <v>14</v>
      </c>
      <c r="C26" s="32">
        <f>C9+C23</f>
        <v>931.8656217999999</v>
      </c>
      <c r="D26" s="33">
        <f>D9</f>
        <v>571.6465999999999</v>
      </c>
      <c r="E26" s="17">
        <f>E9+C23</f>
        <v>360.2190218</v>
      </c>
    </row>
    <row r="27" spans="1:5" ht="12.75">
      <c r="A27" s="8"/>
      <c r="B27" s="11"/>
      <c r="C27" s="12"/>
      <c r="D27" s="8"/>
      <c r="E27" s="8"/>
    </row>
    <row r="28" spans="1:3" ht="12.75">
      <c r="A28" s="46" t="s">
        <v>24</v>
      </c>
      <c r="B28" s="46"/>
      <c r="C28" s="46"/>
    </row>
    <row r="29" spans="2:3" ht="12.75">
      <c r="B29" s="11"/>
      <c r="C29" s="12"/>
    </row>
    <row r="30" spans="1:5" ht="12.75">
      <c r="A30" s="8" t="s">
        <v>25</v>
      </c>
      <c r="B30" s="24">
        <v>0.005</v>
      </c>
      <c r="C30" s="38">
        <f>B30*$C$9*0.9825</f>
        <v>4.011734175</v>
      </c>
      <c r="D30" s="38"/>
      <c r="E30" s="39"/>
    </row>
    <row r="31" spans="1:5" ht="13.5" customHeight="1">
      <c r="A31" s="8" t="s">
        <v>26</v>
      </c>
      <c r="B31" s="24">
        <v>0.024</v>
      </c>
      <c r="C31" s="38">
        <f>B31*$C$9*0.9825</f>
        <v>19.25632404</v>
      </c>
      <c r="D31" s="38"/>
      <c r="E31" s="39"/>
    </row>
    <row r="32" spans="1:10" s="40" customFormat="1" ht="13.5">
      <c r="A32" s="8" t="s">
        <v>27</v>
      </c>
      <c r="B32" s="24">
        <v>0.051</v>
      </c>
      <c r="C32" s="38">
        <f>B32*$C$9*0.9825</f>
        <v>40.919688584999996</v>
      </c>
      <c r="D32" s="38"/>
      <c r="E32" s="39"/>
      <c r="F32" s="1"/>
      <c r="G32" s="1"/>
      <c r="H32" s="1"/>
      <c r="I32" s="1"/>
      <c r="J32" s="1"/>
    </row>
    <row r="33" spans="1:10" s="40" customFormat="1" ht="13.5">
      <c r="A33" s="8" t="s">
        <v>5</v>
      </c>
      <c r="B33" s="24">
        <v>0.0075</v>
      </c>
      <c r="C33" s="38">
        <f>B33*$C$9</f>
        <v>6.124784999999999</v>
      </c>
      <c r="D33" s="38"/>
      <c r="E33" s="39"/>
      <c r="F33" s="1"/>
      <c r="G33" s="1"/>
      <c r="H33" s="1"/>
      <c r="I33" s="1"/>
      <c r="J33" s="1"/>
    </row>
    <row r="34" spans="1:10" s="40" customFormat="1" ht="13.5">
      <c r="A34" s="3" t="s">
        <v>7</v>
      </c>
      <c r="B34" s="41">
        <v>0.0685</v>
      </c>
      <c r="C34" s="38">
        <f>B34*$C$9</f>
        <v>55.939703</v>
      </c>
      <c r="D34" s="38"/>
      <c r="E34" s="39"/>
      <c r="F34" s="1"/>
      <c r="G34" s="1"/>
      <c r="H34" s="1"/>
      <c r="I34" s="1"/>
      <c r="J34" s="1"/>
    </row>
    <row r="35" spans="1:10" s="40" customFormat="1" ht="13.5">
      <c r="A35" s="8" t="s">
        <v>10</v>
      </c>
      <c r="B35" s="24">
        <v>0.0245</v>
      </c>
      <c r="C35" s="38">
        <f>B35*$C$9</f>
        <v>20.007631</v>
      </c>
      <c r="D35" s="38"/>
      <c r="E35" s="1"/>
      <c r="F35" s="1"/>
      <c r="G35" s="1"/>
      <c r="H35" s="1"/>
      <c r="I35" s="1"/>
      <c r="J35" s="1"/>
    </row>
    <row r="36" spans="1:10" s="40" customFormat="1" ht="13.5">
      <c r="A36" s="1"/>
      <c r="B36" s="42"/>
      <c r="C36" s="43">
        <f>SUM(C30:C35)</f>
        <v>146.2598658</v>
      </c>
      <c r="D36" s="1"/>
      <c r="E36" s="1"/>
      <c r="F36" s="1"/>
      <c r="G36" s="1"/>
      <c r="H36" s="1"/>
      <c r="I36" s="1"/>
      <c r="J36" s="1"/>
    </row>
    <row r="38" spans="2:3" ht="12.75">
      <c r="B38" s="44" t="s">
        <v>28</v>
      </c>
      <c r="C38" s="45">
        <f>C9-C36</f>
        <v>670.3781342</v>
      </c>
    </row>
    <row r="40" ht="14.25">
      <c r="A40" s="36" t="s">
        <v>18</v>
      </c>
    </row>
    <row r="41" ht="12.75">
      <c r="A41" s="37" t="s">
        <v>30</v>
      </c>
    </row>
    <row r="42" spans="1:16" ht="12.75" customHeight="1">
      <c r="A42" s="47" t="s">
        <v>20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ht="14.25">
      <c r="A43" s="36" t="s">
        <v>19</v>
      </c>
    </row>
    <row r="44" ht="14.25">
      <c r="A44" s="36" t="s">
        <v>31</v>
      </c>
    </row>
    <row r="45" ht="14.25">
      <c r="A45" s="36"/>
    </row>
    <row r="47" spans="1:5" ht="12.75">
      <c r="A47" s="59"/>
      <c r="B47" s="60"/>
      <c r="C47" s="60"/>
      <c r="D47" s="60"/>
      <c r="E47" s="60"/>
    </row>
    <row r="48" spans="1:5" ht="12.75">
      <c r="A48" s="60"/>
      <c r="B48" s="60"/>
      <c r="C48" s="60"/>
      <c r="D48" s="60"/>
      <c r="E48" s="60"/>
    </row>
  </sheetData>
  <mergeCells count="12">
    <mergeCell ref="A47:E48"/>
    <mergeCell ref="B14:C16"/>
    <mergeCell ref="A12:C12"/>
    <mergeCell ref="A42:P42"/>
    <mergeCell ref="A28:C28"/>
    <mergeCell ref="A1:E1"/>
    <mergeCell ref="A2:E2"/>
    <mergeCell ref="E7:E8"/>
    <mergeCell ref="C7:C8"/>
    <mergeCell ref="B7:B8"/>
    <mergeCell ref="A7:A8"/>
    <mergeCell ref="D7:D8"/>
  </mergeCells>
  <printOptions horizontalCentered="1"/>
  <pageMargins left="0.2" right="0.24" top="0.84" bottom="0.31" header="0.17" footer="0.22"/>
  <pageSetup fitToHeight="1" fitToWidth="1" horizontalDpi="300" verticalDpi="300" orientation="portrait" paperSize="9" scale="96" r:id="rId2"/>
  <headerFooter alignWithMargins="0">
    <oddHeader>&amp;C
&amp;R&amp;"Arial,Italique"&amp;8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MEN</cp:lastModifiedBy>
  <cp:lastPrinted>2013-01-10T11:47:07Z</cp:lastPrinted>
  <dcterms:created xsi:type="dcterms:W3CDTF">1996-10-21T11:03:58Z</dcterms:created>
  <dcterms:modified xsi:type="dcterms:W3CDTF">2013-01-10T11:50:48Z</dcterms:modified>
  <cp:category/>
  <cp:version/>
  <cp:contentType/>
  <cp:contentStatus/>
</cp:coreProperties>
</file>